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nvsekstra.au.dk\Publikationer\"/>
    </mc:Choice>
  </mc:AlternateContent>
  <bookViews>
    <workbookView xWindow="0" yWindow="0" windowWidth="19200" windowHeight="7065" firstSheet="1" activeTab="4"/>
  </bookViews>
  <sheets>
    <sheet name="Readme" sheetId="2" r:id="rId1"/>
    <sheet name="Eksempel beregning_naturområde" sheetId="14" r:id="rId2"/>
    <sheet name="Eksempel beregning_bypark" sheetId="7" r:id="rId3"/>
    <sheet name="Trin 1" sheetId="5" r:id="rId4"/>
    <sheet name="Trin 2" sheetId="9" r:id="rId5"/>
    <sheet name="Input data" sheetId="10" r:id="rId6"/>
  </sheets>
  <calcPr calcId="162913"/>
</workbook>
</file>

<file path=xl/calcChain.xml><?xml version="1.0" encoding="utf-8"?>
<calcChain xmlns="http://schemas.openxmlformats.org/spreadsheetml/2006/main">
  <c r="C33" i="14" l="1"/>
  <c r="C18" i="5" l="1"/>
  <c r="C6" i="9"/>
  <c r="C14" i="9" s="1"/>
  <c r="C17" i="7" l="1"/>
  <c r="C18" i="14"/>
  <c r="C23" i="14" s="1"/>
  <c r="C31" i="14" l="1"/>
  <c r="C35" i="14" s="1"/>
  <c r="C22" i="7"/>
  <c r="C29" i="7" s="1"/>
  <c r="C31" i="7"/>
  <c r="C32" i="7" l="1"/>
</calcChain>
</file>

<file path=xl/sharedStrings.xml><?xml version="1.0" encoding="utf-8"?>
<sst xmlns="http://schemas.openxmlformats.org/spreadsheetml/2006/main" count="286" uniqueCount="193">
  <si>
    <t>København</t>
  </si>
  <si>
    <t>Frederiksberg</t>
  </si>
  <si>
    <t>Dragør</t>
  </si>
  <si>
    <t>Tårnby</t>
  </si>
  <si>
    <t>Albertslund</t>
  </si>
  <si>
    <t>Ballerup</t>
  </si>
  <si>
    <t>Brøndby</t>
  </si>
  <si>
    <t>Gentofte</t>
  </si>
  <si>
    <t>Gladsaxe</t>
  </si>
  <si>
    <t>Glostrup</t>
  </si>
  <si>
    <t>Herlev</t>
  </si>
  <si>
    <t>Hvidovre</t>
  </si>
  <si>
    <t>Høje-Taastrup</t>
  </si>
  <si>
    <t>Ishøj</t>
  </si>
  <si>
    <t>Lyngby-Taarbæk</t>
  </si>
  <si>
    <t>Vallensbæk</t>
  </si>
  <si>
    <t>Allerød</t>
  </si>
  <si>
    <t>Egedal</t>
  </si>
  <si>
    <t>Fredensborg</t>
  </si>
  <si>
    <t>Frederikssund</t>
  </si>
  <si>
    <t>Furesø</t>
  </si>
  <si>
    <t>Gribskov</t>
  </si>
  <si>
    <t>Halsnæs</t>
  </si>
  <si>
    <t>Helsingør</t>
  </si>
  <si>
    <t>Hillerød</t>
  </si>
  <si>
    <t>Hørsholm</t>
  </si>
  <si>
    <t>Rudersdal</t>
  </si>
  <si>
    <t>Køge</t>
  </si>
  <si>
    <t>Lejre</t>
  </si>
  <si>
    <t>Roskilde</t>
  </si>
  <si>
    <t>Solrød</t>
  </si>
  <si>
    <t>Faxe</t>
  </si>
  <si>
    <t>Guldborgsund</t>
  </si>
  <si>
    <t>Holbæk</t>
  </si>
  <si>
    <t>Kalundborg</t>
  </si>
  <si>
    <t>Lolland</t>
  </si>
  <si>
    <t>Næstved</t>
  </si>
  <si>
    <t>Odsherred</t>
  </si>
  <si>
    <t>Ringsted</t>
  </si>
  <si>
    <t>Slagelse</t>
  </si>
  <si>
    <t>Sorø</t>
  </si>
  <si>
    <t>Stevns</t>
  </si>
  <si>
    <t>Vordingborg</t>
  </si>
  <si>
    <t>Assens</t>
  </si>
  <si>
    <t>Faaborg-Midtfyn</t>
  </si>
  <si>
    <t>Kerteminde</t>
  </si>
  <si>
    <t>Langeland</t>
  </si>
  <si>
    <t>Middelfart</t>
  </si>
  <si>
    <t>Nordfyns</t>
  </si>
  <si>
    <t>Nyborg</t>
  </si>
  <si>
    <t>Odense</t>
  </si>
  <si>
    <t>Svendborg</t>
  </si>
  <si>
    <t>Billund</t>
  </si>
  <si>
    <t>Esbjerg</t>
  </si>
  <si>
    <t>Fredericia</t>
  </si>
  <si>
    <t>Haderslev</t>
  </si>
  <si>
    <t>Kolding</t>
  </si>
  <si>
    <t>Sønderborg</t>
  </si>
  <si>
    <t>Tønder</t>
  </si>
  <si>
    <t>Varde</t>
  </si>
  <si>
    <t>Vejen</t>
  </si>
  <si>
    <t>Vejle</t>
  </si>
  <si>
    <t>Aabenraa</t>
  </si>
  <si>
    <t>Favrskov</t>
  </si>
  <si>
    <t>Hedensted</t>
  </si>
  <si>
    <t>Horsens</t>
  </si>
  <si>
    <t>Norddjurs</t>
  </si>
  <si>
    <t>Odder</t>
  </si>
  <si>
    <t>Randers</t>
  </si>
  <si>
    <t>Silkeborg</t>
  </si>
  <si>
    <t>Skanderborg</t>
  </si>
  <si>
    <t>Syddjurs</t>
  </si>
  <si>
    <t>Aarhus</t>
  </si>
  <si>
    <t>Herning</t>
  </si>
  <si>
    <t>Holstebro</t>
  </si>
  <si>
    <t>Ikast-Brande</t>
  </si>
  <si>
    <t>Lemvig</t>
  </si>
  <si>
    <t>Ringkøbing-Skjern</t>
  </si>
  <si>
    <t>Skive</t>
  </si>
  <si>
    <t>Struer</t>
  </si>
  <si>
    <t>Viborg</t>
  </si>
  <si>
    <t>Brønderslev</t>
  </si>
  <si>
    <t>Frederikshavn</t>
  </si>
  <si>
    <t>Hjørring</t>
  </si>
  <si>
    <t>Jammerbugt</t>
  </si>
  <si>
    <t>Mariagerfjord</t>
  </si>
  <si>
    <t>Morsø</t>
  </si>
  <si>
    <t>Rebild</t>
  </si>
  <si>
    <t>Thisted</t>
  </si>
  <si>
    <t>Vesthimmerlands</t>
  </si>
  <si>
    <t>Aalborg</t>
  </si>
  <si>
    <t>Park</t>
  </si>
  <si>
    <t>Stier</t>
  </si>
  <si>
    <t>Strandpunkt</t>
  </si>
  <si>
    <t>Ferskvand</t>
  </si>
  <si>
    <t>Natura2000</t>
  </si>
  <si>
    <t>Privat skov</t>
  </si>
  <si>
    <t>Skovpct</t>
  </si>
  <si>
    <t>Skovpctx2</t>
  </si>
  <si>
    <t>Vådområde</t>
  </si>
  <si>
    <t>Blåflag</t>
  </si>
  <si>
    <t>Attraktivitets score=</t>
  </si>
  <si>
    <t>Forklaring</t>
  </si>
  <si>
    <t>Indtast her</t>
  </si>
  <si>
    <t>Parameter</t>
  </si>
  <si>
    <t>Variabel</t>
  </si>
  <si>
    <t>KOMMUNE</t>
  </si>
  <si>
    <t>Naturområde tæthed</t>
  </si>
  <si>
    <t>Attraktivitet</t>
  </si>
  <si>
    <t>Befolkning</t>
  </si>
  <si>
    <t>Naturområder</t>
  </si>
  <si>
    <t>Afstand til kyst</t>
  </si>
  <si>
    <t>Her beregnes attraktivitetsscoren for området du ønsker at værdisætte</t>
  </si>
  <si>
    <t>Konstant</t>
  </si>
  <si>
    <t>Her beregnes den rekreative værdi for et givet område, målt i dkk/år</t>
  </si>
  <si>
    <t>Attraktivitetsscore beregnet i Trin 1 (indsættes automatisk her)</t>
  </si>
  <si>
    <t>Risskov, Aarhus</t>
  </si>
  <si>
    <t>TRIN 1</t>
  </si>
  <si>
    <t>Areal</t>
  </si>
  <si>
    <t>Indtast 1 hvis området er en strand, ellers indtast 0</t>
  </si>
  <si>
    <t>Skovpct*Skovpct</t>
  </si>
  <si>
    <t>Her skal du ikke indtaste noget, det bliver automatisk beregnet</t>
  </si>
  <si>
    <t>Indtast i farvede felter</t>
  </si>
  <si>
    <t>TRIN 2b - denne version er lidt anderleds end trin 2a - hvordan synes du om denne?</t>
  </si>
  <si>
    <t>Befolkningstæthed inden for 10 km af området</t>
  </si>
  <si>
    <t>kr per år for hele området</t>
  </si>
  <si>
    <t>Rekreative værdi af naturområdet</t>
  </si>
  <si>
    <t>Indtast 1 hvis området har en blåflag certificering, ellers 0</t>
  </si>
  <si>
    <t>Befolkning (K4 2019)</t>
  </si>
  <si>
    <t>Kommune areal (km2)</t>
  </si>
  <si>
    <t>Kommune areal (ha)</t>
  </si>
  <si>
    <t>Areal Naturområder (ha)</t>
  </si>
  <si>
    <t>Antal Naturområder</t>
  </si>
  <si>
    <t>Indtast samlet antal naturområder i Kommunen</t>
  </si>
  <si>
    <t>Kilde til data</t>
  </si>
  <si>
    <t>Indtast tæthed af naturområder (samlet areal naturområder i kommunen divideret med samlet areal i kommunen i hektar)</t>
  </si>
  <si>
    <t>Type input</t>
  </si>
  <si>
    <t>Se 'Input data'</t>
  </si>
  <si>
    <t>Anvend Gis eller google Map</t>
  </si>
  <si>
    <t>Anvend GIS eller google Map</t>
  </si>
  <si>
    <t>Anvend GIS</t>
  </si>
  <si>
    <t>Egne data/informationer</t>
  </si>
  <si>
    <t>genereres automatisk</t>
  </si>
  <si>
    <t>Hvordan bruges redskabet?</t>
  </si>
  <si>
    <t>Element</t>
  </si>
  <si>
    <t>Indtast andel af område (eksl. søer&gt;100 ha), som er privatejet skov [fx  35% indtastes 35]</t>
  </si>
  <si>
    <t>Indtast andel ferskvand i området (%) [fx 20% indtastes 20]</t>
  </si>
  <si>
    <t>TRIN 2</t>
  </si>
  <si>
    <t>Indtast det samlede areal af alternative naturområder indenfor en radius af 6 km omkring området</t>
  </si>
  <si>
    <t>Indtast det samlede antal af alternative naturområder indenfor en radius af 6 km omkring projektområdet</t>
  </si>
  <si>
    <t>Befolkningstæthed 10 km radius</t>
  </si>
  <si>
    <t xml:space="preserve">Antal alternative områder 6 km radius </t>
  </si>
  <si>
    <t>Alternative områder 6 km radius (ha)</t>
  </si>
  <si>
    <t>Antal naturområder (per kommune)</t>
  </si>
  <si>
    <t>Benefit transfer fejl:</t>
  </si>
  <si>
    <t>Indtast 1, hvis større park (min 3 ha) i en af de fem største byer (København, Aarhus, Odense, Ålborg og Esbjerg), ellers indtast 0</t>
  </si>
  <si>
    <t>Indtast arealet af området i ha (eksklusiv søer &gt; 100 ha)</t>
  </si>
  <si>
    <t>Indtast hvor mange km stier og veje der er eller planlægges indenfor området. Hvis ikke nogen stier/veje så indtast 0</t>
  </si>
  <si>
    <t>Indtast afstand i km til nærmeste kyst fra området [fx 10 km indtastes 10]</t>
  </si>
  <si>
    <t>Indtast 1, hvis en del eller hele området er Natura2000 udpeget, ellers indtast 0</t>
  </si>
  <si>
    <t>Indtast andel af området som er dækket af skov, ellers indtast 0 [fx 50% indtastes 50]</t>
  </si>
  <si>
    <t>Indtast antallet af alternative naturområder indenfor en 6 km radius af projektområdet</t>
  </si>
  <si>
    <t>Indtast areal (ha) af alternative naturområder indenfor en 6 km radius af projektområdet</t>
  </si>
  <si>
    <t>Benefit Transfer rekreative værdi af Risskov (kr/år)</t>
  </si>
  <si>
    <t>WTP beregnet med ReCreateEcon for Risskov</t>
  </si>
  <si>
    <t>Indtast andel af området som er vådområde [fx 5% indtastes 5]</t>
  </si>
  <si>
    <t>Forslag til nye nøgletal for den rekreative værdi af natur i Danmark</t>
  </si>
  <si>
    <t>Hvad kan dette redskab bruges til?</t>
  </si>
  <si>
    <t>Stier (andel)</t>
  </si>
  <si>
    <t>1, hvis en del eller hele området er Natura2000 udpeget, ellers indtast 0</t>
  </si>
  <si>
    <t>1 hvis området er en strand, ellers indtast 0</t>
  </si>
  <si>
    <t>Her vises et eksempel på en transfer af den rekreative værdi til et naturområde,  baseret på trin 1 &amp;  trin 2</t>
  </si>
  <si>
    <t>Kommune kode</t>
  </si>
  <si>
    <t>Areal (ln)</t>
  </si>
  <si>
    <t>Her indtastes ikke noget, det bliver automatisk beregnet</t>
  </si>
  <si>
    <t>Indtast befolkningstæthed inden for 10 km af området</t>
  </si>
  <si>
    <t>Attraktivitetsscore beregnet i Trin 1 (indsættes automatisk)</t>
  </si>
  <si>
    <t>Her vises et eksempel på en transfer af den rekreative værdi til et naturområde,  baseret på trin 1 &amp; trin 2</t>
  </si>
  <si>
    <r>
      <t xml:space="preserve">WTP beregnet med </t>
    </r>
    <r>
      <rPr>
        <i/>
        <sz val="11"/>
        <color rgb="FF000000"/>
        <rFont val="Calibri"/>
        <family val="2"/>
      </rPr>
      <t>ReCreateEcon</t>
    </r>
    <r>
      <rPr>
        <sz val="11"/>
        <color rgb="FF000000"/>
        <rFont val="Calibri"/>
        <family val="2"/>
      </rPr>
      <t xml:space="preserve"> for Marselisborg skovene</t>
    </r>
  </si>
  <si>
    <t>Benefit Transfer rekreativ værdi af Marselisbog skovene (kr/år)</t>
  </si>
  <si>
    <t>Marselisborg skovene</t>
  </si>
  <si>
    <t xml:space="preserve">Dette redskab kan bruges til at beregne en approksimering af den rekreative værdi af naturområder. Du kan bruge dette redskab, hvis du har brug for at: 
1) finde værdien af et nyt rekreativt projektområde, fx. skovrejsning
2) finde værdien af at udvide et eksisterende naturområde 
3) beregne konsekvensen ved at fjerne eller reducere et rekreativt naturområde eller større bypark
Du kan vælge et eksisterende naturområde eller et naturområde som er under planlægning. 
</t>
  </si>
  <si>
    <t>Indtast det samlede areal af alternative naturområder indenfor en radius af 6 km omkring området.</t>
  </si>
  <si>
    <t>Indtast det samlede antal af alternative naturområder indenfor en radius af 6 km omkring projektområdet.</t>
  </si>
  <si>
    <t>Indtast tæthed af naturområder (samlet areal naturområder i kommunen divideret med samlet areal i kommunen i hektar).</t>
  </si>
  <si>
    <t>Befolkningstæthed inden for 10 km af området.</t>
  </si>
  <si>
    <t xml:space="preserve">Dette redskab er udviklet under en rammekontrakt mellem MVFM og Københanvs Universitet og Aarhus Universitet i løbet af 2018-2019. Dette er version04, februar 2020.
</t>
  </si>
  <si>
    <t>ReCreateEcon Nøgletal - en benefit transfer funktion til beregning af den rekreative værdi af naturområder i Danmark.</t>
  </si>
  <si>
    <t>Væsentlige forbehold</t>
  </si>
  <si>
    <r>
      <t xml:space="preserve">Den beregnede værdi er for et fuldt etableret naturområde og beregningerne antager at naturtypen er fuldt etableret.  Ved etablering af helt nye naturområder må det forventes, at den rekreative værdi er væsentlig lavere lige efter etablering og at den ’endelige’ rekreative værdi beregnet med </t>
    </r>
    <r>
      <rPr>
        <i/>
        <sz val="16"/>
        <color rgb="FF000000"/>
        <rFont val="Book Antiqua"/>
        <family val="1"/>
      </rPr>
      <t xml:space="preserve">ReCreateEcon Nøgletal </t>
    </r>
    <r>
      <rPr>
        <sz val="16"/>
        <color rgb="FF000000"/>
        <rFont val="Book Antiqua"/>
        <family val="1"/>
      </rPr>
      <t>først opstår efter en årrække. Det betyder, at modellen overvurderer den rekreative gevinst i en periode. Afhængig af naturtype der etableres og hvordan området gøres attraktivt for besøgende allerede fra en tidlig fase, vil der gå flere eller færre år før området nærmer sig den ’endelige’ årlige rekreative værdi.</t>
    </r>
  </si>
  <si>
    <t>Redskabet er delt op i to trin. I begge trin indtaster du værdier i de farvede felter.
Trin 1: beregner hvor attraktivt området er, som du har valgt at finde den rekreative værdi for. 
Trin 2: beregner den årlige rekreative værdi på basis af 
                   i) hvor attraktivt området et; 
                  ii) hvor tæt befolkningen bor og 
                 iii) hvordan mulighederne ser ud for alternative rekreative ser ud.
Den årlige rekreative værdi bliver automatisk beregnet til slut i trin 2.
Arkene 'Eksempel beregning' viser henholdsvis en beregning på en bypark i Aarhus og et naturområde i Aarhus Kommune.</t>
  </si>
  <si>
    <t>En Guide til dette redskab findes her http://dce2.au.dk/pub/SR378.pdf</t>
  </si>
  <si>
    <t xml:space="preserve">Kilde: Zandersen, M. Abay, A.T., Termansen, M. 2020. Forslag til forbedring af Miljø- og Fødevareministeriets nøgletal for den rekreative værdi af natur. Aarhus Universitet, DCE – Nationalt Center for Miljø og Energi, 38 s. - Videnskabelig rapport nr. SR378
http://dce2.au.dk/pub/SR378.pdf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</si>
</sst>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_(* \(#,##0.00\);_(* &quot;-&quot;??_);_(@_)"/>
    <numFmt numFmtId="165" formatCode="_(* #,##0_);_(* \(#,##0\);_(* &quot;-&quot;??_);_(@_)"/>
    <numFmt numFmtId="166" formatCode="0.000"/>
    <numFmt numFmtId="167" formatCode="_(* #,##0.0000_);_(* \(#,##0.0000\);_(* &quot;-&quot;??_);_(@_)"/>
    <numFmt numFmtId="168" formatCode="_(* #,##0.00000_);_(* \(#,##0.00000\);_(* &quot;-&quot;??_);_(@_)"/>
    <numFmt numFmtId="169" formatCode="_(* #,##0.000000_);_(* \(#,##0.000000\);_(* &quot;-&quot;??_);_(@_)"/>
    <numFmt numFmtId="170" formatCode="_(* #,##0.000_);_(* \(#,##0.000\);_(* &quot;-&quot;??_);_(@_)"/>
    <numFmt numFmtId="171" formatCode="0.0000"/>
    <numFmt numFmtId="172" formatCode="_(* #,##0.000_);_(* \(#,##0.000\);_(* &quot;-&quot;???_);_(@_)"/>
    <numFmt numFmtId="173" formatCode="_(* #,##0.0000_);_(* \(#,##0.0000\);_(* &quot;-&quot;???_);_(@_)"/>
    <numFmt numFmtId="174" formatCode="_(* #,##0.00000_);_(* \(#,##0.00000\);_(* &quot;-&quot;???_);_(@_)"/>
    <numFmt numFmtId="175" formatCode="_(* #,##0.0_);_(* \(#,##0.0\);_(* &quot;-&quot;??_);_(@_)"/>
  </numFmts>
  <fonts count="60"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b/>
      <sz val="11"/>
      <color rgb="FF000000"/>
      <name val="Calibri"/>
      <family val="2"/>
    </font>
    <font>
      <sz val="11"/>
      <color rgb="FF000000"/>
      <name val="Calibri"/>
      <family val="2"/>
    </font>
    <font>
      <sz val="14"/>
      <color rgb="FF000000"/>
      <name val="Calibri"/>
      <family val="2"/>
    </font>
    <font>
      <sz val="9"/>
      <color rgb="FF000000"/>
      <name val="Courier New"/>
      <family val="3"/>
    </font>
    <font>
      <sz val="11"/>
      <color rgb="FF000000"/>
      <name val="Calibri"/>
      <family val="2"/>
      <scheme val="minor"/>
    </font>
    <font>
      <sz val="12"/>
      <color rgb="FF000000"/>
      <name val="Courier New"/>
      <family val="3"/>
    </font>
    <font>
      <sz val="16"/>
      <color rgb="FF000000"/>
      <name val="Calibri"/>
      <family val="2"/>
    </font>
    <font>
      <sz val="16"/>
      <color rgb="FF000000"/>
      <name val="Calibri"/>
      <family val="2"/>
      <scheme val="minor"/>
    </font>
    <font>
      <i/>
      <sz val="11"/>
      <color rgb="FFFF0000"/>
      <name val="Calibri"/>
      <family val="2"/>
    </font>
    <font>
      <sz val="11"/>
      <color theme="0"/>
      <name val="Calibri"/>
      <family val="2"/>
    </font>
    <font>
      <b/>
      <sz val="16"/>
      <color theme="0"/>
      <name val="Courier New"/>
      <family val="3"/>
    </font>
    <font>
      <b/>
      <sz val="11"/>
      <color theme="0"/>
      <name val="Calibri"/>
      <family val="2"/>
    </font>
    <font>
      <b/>
      <sz val="11"/>
      <color rgb="FF000000"/>
      <name val="Calibri"/>
      <family val="2"/>
      <scheme val="minor"/>
    </font>
    <font>
      <sz val="10"/>
      <color rgb="FF000000"/>
      <name val="Calibri"/>
      <family val="2"/>
    </font>
    <font>
      <i/>
      <sz val="10"/>
      <color rgb="FF000000"/>
      <name val="Calibri"/>
      <family val="2"/>
    </font>
    <font>
      <sz val="14"/>
      <color theme="0"/>
      <name val="Calibri"/>
      <family val="2"/>
    </font>
    <font>
      <sz val="9"/>
      <color theme="0" tint="-0.249977111117893"/>
      <name val="Calibri"/>
      <family val="2"/>
    </font>
    <font>
      <sz val="9"/>
      <color theme="0" tint="-0.249977111117893"/>
      <name val="Calibri"/>
      <family val="2"/>
      <scheme val="minor"/>
    </font>
    <font>
      <i/>
      <sz val="11"/>
      <color theme="0" tint="-0.249977111117893"/>
      <name val="Calibri"/>
      <family val="2"/>
      <scheme val="minor"/>
    </font>
    <font>
      <b/>
      <sz val="16"/>
      <color theme="0"/>
      <name val="Calibri"/>
      <family val="2"/>
    </font>
    <font>
      <sz val="22"/>
      <color rgb="FF000000"/>
      <name val="Calibri"/>
      <family val="2"/>
    </font>
    <font>
      <b/>
      <sz val="16"/>
      <color rgb="FF000000"/>
      <name val="Calibri"/>
      <family val="2"/>
    </font>
    <font>
      <sz val="16"/>
      <color theme="0" tint="-0.249977111117893"/>
      <name val="Calibri"/>
      <family val="2"/>
      <scheme val="minor"/>
    </font>
    <font>
      <sz val="14"/>
      <color rgb="FF000000"/>
      <name val="Calibri"/>
      <family val="2"/>
      <scheme val="minor"/>
    </font>
    <font>
      <b/>
      <sz val="12"/>
      <color theme="0"/>
      <name val="Arial"/>
      <family val="2"/>
    </font>
    <font>
      <b/>
      <sz val="12"/>
      <color theme="0"/>
      <name val="Calibri"/>
      <family val="2"/>
    </font>
    <font>
      <sz val="12"/>
      <color rgb="FF000000"/>
      <name val="Calibri"/>
      <family val="2"/>
    </font>
    <font>
      <i/>
      <sz val="16"/>
      <color rgb="FF000000"/>
      <name val="Calibri"/>
      <family val="2"/>
      <scheme val="minor"/>
    </font>
    <font>
      <sz val="16"/>
      <color theme="0" tint="-0.249977111117893"/>
      <name val="Calibri"/>
      <family val="2"/>
    </font>
    <font>
      <sz val="22"/>
      <color rgb="FF000000"/>
      <name val="Book Antiqua"/>
      <family val="1"/>
    </font>
    <font>
      <sz val="11"/>
      <color rgb="FF000000"/>
      <name val="Book Antiqua"/>
      <family val="1"/>
    </font>
    <font>
      <sz val="16"/>
      <color rgb="FF000000"/>
      <name val="Book Antiqua"/>
      <family val="1"/>
    </font>
    <font>
      <i/>
      <sz val="25"/>
      <color rgb="FF000000"/>
      <name val="Book Antiqua"/>
      <family val="1"/>
    </font>
    <font>
      <i/>
      <sz val="14"/>
      <color rgb="FF000000"/>
      <name val="Book Antiqua"/>
      <family val="1"/>
    </font>
    <font>
      <sz val="14"/>
      <color rgb="FF000000"/>
      <name val="Book Antiqua"/>
      <family val="1"/>
    </font>
    <font>
      <sz val="8.5"/>
      <color rgb="FF000000"/>
      <name val="Arial"/>
      <family val="2"/>
    </font>
    <font>
      <b/>
      <sz val="12"/>
      <color rgb="FF000000"/>
      <name val="Calibri"/>
      <family val="2"/>
    </font>
    <font>
      <sz val="11"/>
      <color theme="0"/>
      <name val="Calibri"/>
      <family val="2"/>
      <scheme val="minor"/>
    </font>
    <font>
      <sz val="11"/>
      <color theme="1"/>
      <name val="Calibri"/>
      <family val="2"/>
    </font>
    <font>
      <sz val="12"/>
      <color theme="0"/>
      <name val="Calibri"/>
      <family val="2"/>
    </font>
    <font>
      <b/>
      <i/>
      <sz val="16"/>
      <color rgb="FF000000"/>
      <name val="Book Antiqua"/>
      <family val="1"/>
    </font>
    <font>
      <sz val="11"/>
      <color theme="0" tint="-0.249977111117893"/>
      <name val="Calibri"/>
      <family val="2"/>
    </font>
    <font>
      <sz val="12"/>
      <color theme="0" tint="-0.249977111117893"/>
      <name val="Calibri"/>
      <family val="2"/>
    </font>
    <font>
      <b/>
      <i/>
      <sz val="12"/>
      <color rgb="FF000000"/>
      <name val="Calibri"/>
      <family val="2"/>
      <scheme val="minor"/>
    </font>
    <font>
      <sz val="16"/>
      <color theme="0"/>
      <name val="Calibri"/>
      <family val="2"/>
      <scheme val="minor"/>
    </font>
    <font>
      <sz val="16"/>
      <color theme="0"/>
      <name val="Calibri"/>
      <family val="2"/>
    </font>
    <font>
      <sz val="10"/>
      <color rgb="FF000000"/>
      <name val="Calibri"/>
      <family val="2"/>
      <scheme val="minor"/>
    </font>
    <font>
      <sz val="10"/>
      <color theme="1"/>
      <name val="Calibri"/>
      <family val="2"/>
      <scheme val="minor"/>
    </font>
    <font>
      <sz val="10"/>
      <color theme="0" tint="-0.249977111117893"/>
      <name val="Calibri"/>
      <family val="2"/>
      <scheme val="minor"/>
    </font>
    <font>
      <sz val="8"/>
      <color rgb="FF000000"/>
      <name val="Calibri"/>
      <family val="2"/>
    </font>
    <font>
      <b/>
      <sz val="8"/>
      <color theme="0"/>
      <name val="Calibri"/>
      <family val="2"/>
    </font>
    <font>
      <b/>
      <sz val="8"/>
      <color rgb="FF000000"/>
      <name val="Calibri"/>
      <family val="2"/>
    </font>
    <font>
      <sz val="8"/>
      <color theme="0" tint="-0.249977111117893"/>
      <name val="Calibri"/>
      <family val="2"/>
    </font>
    <font>
      <i/>
      <sz val="11"/>
      <color rgb="FF000000"/>
      <name val="Calibri"/>
      <family val="2"/>
    </font>
    <font>
      <b/>
      <i/>
      <sz val="14"/>
      <color rgb="FF000000"/>
      <name val="Book Antiqua"/>
      <family val="1"/>
    </font>
    <font>
      <i/>
      <sz val="16"/>
      <color rgb="FF000000"/>
      <name val="Book Antiqua"/>
      <family val="1"/>
    </font>
  </fonts>
  <fills count="8">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theme="0"/>
      </bottom>
      <diagonal/>
    </border>
    <border>
      <left/>
      <right/>
      <top style="thin">
        <color theme="0"/>
      </top>
      <bottom style="thin">
        <color indexed="64"/>
      </bottom>
      <diagonal/>
    </border>
    <border>
      <left/>
      <right/>
      <top style="thin">
        <color theme="0"/>
      </top>
      <bottom/>
      <diagonal/>
    </border>
    <border>
      <left/>
      <right/>
      <top style="thin">
        <color theme="0"/>
      </top>
      <bottom style="thin">
        <color theme="0"/>
      </bottom>
      <diagonal/>
    </border>
    <border>
      <left/>
      <right/>
      <top/>
      <bottom style="thin">
        <color theme="0"/>
      </bottom>
      <diagonal/>
    </border>
    <border>
      <left/>
      <right/>
      <top/>
      <bottom style="thin">
        <color theme="1"/>
      </bottom>
      <diagonal/>
    </border>
    <border>
      <left/>
      <right/>
      <top style="thin">
        <color theme="1"/>
      </top>
      <bottom/>
      <diagonal/>
    </border>
  </borders>
  <cellStyleXfs count="3">
    <xf numFmtId="0" fontId="0" fillId="0" borderId="0" applyNumberFormat="0" applyBorder="0" applyAlignment="0"/>
    <xf numFmtId="164" fontId="5" fillId="0" borderId="0" applyFont="0" applyFill="0" applyBorder="0" applyAlignment="0" applyProtection="0"/>
    <xf numFmtId="9" fontId="5" fillId="0" borderId="0" applyFont="0" applyFill="0" applyBorder="0" applyAlignment="0" applyProtection="0"/>
  </cellStyleXfs>
  <cellXfs count="219">
    <xf numFmtId="0" fontId="0" fillId="0" borderId="0" xfId="0" applyFill="1" applyProtection="1"/>
    <xf numFmtId="0" fontId="6" fillId="0" borderId="0" xfId="0" applyFont="1" applyFill="1" applyAlignment="1" applyProtection="1">
      <alignment horizontal="left" vertical="center" readingOrder="1"/>
    </xf>
    <xf numFmtId="0" fontId="7" fillId="0" borderId="0" xfId="0" applyFont="1" applyFill="1" applyProtection="1"/>
    <xf numFmtId="0" fontId="0" fillId="0" borderId="0" xfId="0" applyFont="1" applyFill="1" applyProtection="1"/>
    <xf numFmtId="0" fontId="8" fillId="0" borderId="0" xfId="0" applyFont="1" applyFill="1" applyProtection="1"/>
    <xf numFmtId="0" fontId="0" fillId="0" borderId="0" xfId="0"/>
    <xf numFmtId="0" fontId="6" fillId="0" borderId="0" xfId="0" applyFont="1" applyFill="1" applyProtection="1"/>
    <xf numFmtId="0" fontId="0" fillId="0" borderId="0" xfId="0" applyFill="1" applyAlignment="1" applyProtection="1">
      <alignment wrapText="1"/>
    </xf>
    <xf numFmtId="0" fontId="12" fillId="0" borderId="0" xfId="0" applyFont="1" applyFill="1" applyProtection="1"/>
    <xf numFmtId="0" fontId="0" fillId="4" borderId="0" xfId="0" applyFill="1" applyProtection="1"/>
    <xf numFmtId="0" fontId="13" fillId="4" borderId="0" xfId="0" applyFont="1" applyFill="1" applyProtection="1"/>
    <xf numFmtId="0" fontId="14" fillId="4" borderId="0" xfId="0" applyFont="1" applyFill="1" applyProtection="1"/>
    <xf numFmtId="0" fontId="15" fillId="4" borderId="0" xfId="0" applyFont="1" applyFill="1" applyProtection="1"/>
    <xf numFmtId="0" fontId="0" fillId="0" borderId="1" xfId="0" applyFill="1" applyBorder="1" applyProtection="1"/>
    <xf numFmtId="0" fontId="0" fillId="5" borderId="0" xfId="0" applyFill="1" applyProtection="1"/>
    <xf numFmtId="0" fontId="4" fillId="0" borderId="1" xfId="0" applyFont="1" applyFill="1" applyBorder="1" applyAlignment="1" applyProtection="1">
      <alignment horizontal="center"/>
    </xf>
    <xf numFmtId="0" fontId="16" fillId="0" borderId="1" xfId="0" applyFont="1" applyFill="1" applyBorder="1" applyAlignment="1" applyProtection="1">
      <alignment horizontal="center"/>
    </xf>
    <xf numFmtId="0" fontId="4" fillId="0" borderId="1" xfId="0" applyFont="1" applyFill="1" applyBorder="1" applyProtection="1"/>
    <xf numFmtId="0" fontId="19" fillId="4" borderId="0" xfId="0" applyFont="1" applyFill="1" applyAlignment="1" applyProtection="1">
      <alignment horizontal="left" vertical="center" readingOrder="1"/>
    </xf>
    <xf numFmtId="0" fontId="8" fillId="0" borderId="1" xfId="0" applyFont="1" applyFill="1" applyBorder="1" applyProtection="1"/>
    <xf numFmtId="0" fontId="20" fillId="0" borderId="1" xfId="0" applyFont="1" applyFill="1" applyBorder="1" applyProtection="1"/>
    <xf numFmtId="0" fontId="20" fillId="0" borderId="0" xfId="0" applyFont="1" applyFill="1" applyProtection="1"/>
    <xf numFmtId="0" fontId="21" fillId="0" borderId="0" xfId="0" applyFont="1" applyFill="1" applyProtection="1"/>
    <xf numFmtId="0" fontId="22" fillId="0" borderId="0" xfId="0" applyFont="1" applyFill="1" applyProtection="1"/>
    <xf numFmtId="0" fontId="23" fillId="4" borderId="0" xfId="0" applyFont="1" applyFill="1" applyProtection="1"/>
    <xf numFmtId="0" fontId="24" fillId="0" borderId="0" xfId="0" applyFont="1" applyFill="1" applyProtection="1"/>
    <xf numFmtId="0" fontId="25" fillId="0" borderId="0" xfId="0" applyFont="1" applyFill="1" applyProtection="1"/>
    <xf numFmtId="0" fontId="7" fillId="0" borderId="0" xfId="0" applyFont="1" applyFill="1" applyAlignment="1" applyProtection="1">
      <alignment vertical="center"/>
    </xf>
    <xf numFmtId="0" fontId="8" fillId="0" borderId="0" xfId="0" applyFont="1" applyFill="1" applyAlignment="1" applyProtection="1">
      <alignment wrapText="1"/>
    </xf>
    <xf numFmtId="0" fontId="8" fillId="0" borderId="1" xfId="0" applyFont="1" applyFill="1" applyBorder="1" applyAlignment="1" applyProtection="1">
      <alignment wrapText="1"/>
    </xf>
    <xf numFmtId="0" fontId="8" fillId="0" borderId="2" xfId="0" applyFont="1" applyFill="1" applyBorder="1" applyProtection="1"/>
    <xf numFmtId="0" fontId="0" fillId="0" borderId="2" xfId="0" applyFill="1" applyBorder="1" applyProtection="1"/>
    <xf numFmtId="0" fontId="22" fillId="0" borderId="1" xfId="0" applyFont="1" applyFill="1" applyBorder="1" applyProtection="1"/>
    <xf numFmtId="165" fontId="10" fillId="5" borderId="3" xfId="1" applyNumberFormat="1" applyFont="1" applyFill="1" applyBorder="1" applyProtection="1"/>
    <xf numFmtId="0" fontId="0" fillId="0" borderId="4" xfId="0" applyBorder="1"/>
    <xf numFmtId="164" fontId="0" fillId="0" borderId="4" xfId="1" applyFont="1" applyBorder="1"/>
    <xf numFmtId="165" fontId="0" fillId="0" borderId="4" xfId="1" applyNumberFormat="1" applyFont="1" applyBorder="1"/>
    <xf numFmtId="0" fontId="28" fillId="4" borderId="0" xfId="0" applyFont="1" applyFill="1" applyAlignment="1">
      <alignment horizontal="center"/>
    </xf>
    <xf numFmtId="0" fontId="29" fillId="4" borderId="0" xfId="0" applyFont="1" applyFill="1" applyAlignment="1">
      <alignment horizontal="center"/>
    </xf>
    <xf numFmtId="0" fontId="30" fillId="0" borderId="0" xfId="0" applyFont="1" applyAlignment="1">
      <alignment horizontal="center"/>
    </xf>
    <xf numFmtId="0" fontId="8" fillId="0" borderId="2" xfId="0" applyFont="1" applyFill="1" applyBorder="1" applyAlignment="1" applyProtection="1">
      <alignment wrapText="1"/>
    </xf>
    <xf numFmtId="0" fontId="8" fillId="0" borderId="0" xfId="0" applyFont="1" applyFill="1" applyBorder="1" applyAlignment="1" applyProtection="1">
      <alignment wrapText="1"/>
    </xf>
    <xf numFmtId="0" fontId="11" fillId="0" borderId="1" xfId="0" applyFont="1" applyFill="1" applyBorder="1" applyProtection="1"/>
    <xf numFmtId="0" fontId="26" fillId="0" borderId="1" xfId="0" applyFont="1" applyFill="1" applyBorder="1" applyAlignment="1" applyProtection="1">
      <alignment horizontal="center"/>
    </xf>
    <xf numFmtId="0" fontId="31" fillId="0" borderId="1" xfId="0" applyFont="1" applyFill="1" applyBorder="1" applyProtection="1"/>
    <xf numFmtId="0" fontId="11" fillId="0" borderId="1" xfId="0" applyFont="1" applyFill="1" applyBorder="1" applyAlignment="1" applyProtection="1">
      <alignment horizontal="center"/>
    </xf>
    <xf numFmtId="0" fontId="10" fillId="0" borderId="1" xfId="0" applyFont="1" applyFill="1" applyBorder="1" applyProtection="1"/>
    <xf numFmtId="0" fontId="31" fillId="0" borderId="1" xfId="0" applyFont="1" applyFill="1" applyBorder="1" applyAlignment="1" applyProtection="1">
      <alignment wrapText="1"/>
    </xf>
    <xf numFmtId="0" fontId="32" fillId="0" borderId="1" xfId="0" applyFont="1" applyFill="1" applyBorder="1" applyProtection="1"/>
    <xf numFmtId="0" fontId="11" fillId="0" borderId="1" xfId="0" applyFont="1" applyFill="1" applyBorder="1" applyAlignment="1" applyProtection="1">
      <alignment wrapText="1"/>
    </xf>
    <xf numFmtId="0" fontId="8" fillId="0" borderId="0" xfId="0" applyFont="1" applyFill="1" applyAlignment="1" applyProtection="1">
      <alignment horizontal="left" wrapText="1"/>
    </xf>
    <xf numFmtId="0" fontId="22" fillId="0" borderId="0" xfId="0" applyFont="1" applyFill="1" applyAlignment="1" applyProtection="1">
      <alignment horizontal="left" wrapText="1"/>
    </xf>
    <xf numFmtId="0" fontId="2" fillId="0" borderId="1" xfId="0" applyFont="1" applyBorder="1" applyAlignment="1" applyProtection="1">
      <alignment horizontal="left" wrapText="1"/>
    </xf>
    <xf numFmtId="0" fontId="25" fillId="4" borderId="0" xfId="0" applyFont="1" applyFill="1" applyProtection="1"/>
    <xf numFmtId="0" fontId="25" fillId="5" borderId="0" xfId="0" applyFont="1" applyFill="1" applyBorder="1" applyProtection="1"/>
    <xf numFmtId="0" fontId="0" fillId="5" borderId="0" xfId="0" applyFill="1" applyBorder="1" applyProtection="1"/>
    <xf numFmtId="0" fontId="7" fillId="5" borderId="0" xfId="0" applyFont="1" applyFill="1" applyBorder="1" applyAlignment="1" applyProtection="1">
      <alignment vertical="center"/>
    </xf>
    <xf numFmtId="0" fontId="17" fillId="5" borderId="0" xfId="0" applyFont="1" applyFill="1" applyProtection="1"/>
    <xf numFmtId="0" fontId="18" fillId="5" borderId="0" xfId="0" applyFont="1" applyFill="1" applyProtection="1"/>
    <xf numFmtId="0" fontId="17" fillId="5" borderId="0" xfId="0" quotePrefix="1" applyFont="1" applyFill="1" applyProtection="1"/>
    <xf numFmtId="0" fontId="34" fillId="7" borderId="0" xfId="0" applyFont="1" applyFill="1" applyProtection="1"/>
    <xf numFmtId="0" fontId="39" fillId="0" borderId="0" xfId="0" applyFont="1" applyFill="1" applyAlignment="1" applyProtection="1">
      <alignment vertical="center" wrapText="1"/>
    </xf>
    <xf numFmtId="0" fontId="0" fillId="0" borderId="1" xfId="0" applyFill="1" applyBorder="1" applyAlignment="1" applyProtection="1">
      <alignment wrapText="1"/>
    </xf>
    <xf numFmtId="0" fontId="39" fillId="0" borderId="1" xfId="0" applyFont="1" applyFill="1" applyBorder="1" applyAlignment="1" applyProtection="1">
      <alignment vertical="center" wrapText="1"/>
    </xf>
    <xf numFmtId="167" fontId="30" fillId="0" borderId="0" xfId="1" applyNumberFormat="1" applyFont="1" applyFill="1" applyProtection="1"/>
    <xf numFmtId="167" fontId="29" fillId="4" borderId="0" xfId="1" applyNumberFormat="1" applyFont="1" applyFill="1" applyProtection="1"/>
    <xf numFmtId="167" fontId="40" fillId="0" borderId="1" xfId="1" applyNumberFormat="1" applyFont="1" applyFill="1" applyBorder="1" applyAlignment="1" applyProtection="1">
      <alignment horizontal="center"/>
    </xf>
    <xf numFmtId="9" fontId="30" fillId="5" borderId="0" xfId="2" applyFont="1" applyFill="1" applyProtection="1"/>
    <xf numFmtId="165" fontId="30" fillId="5" borderId="0" xfId="1" applyNumberFormat="1" applyFont="1" applyFill="1" applyProtection="1"/>
    <xf numFmtId="0" fontId="30" fillId="5" borderId="0" xfId="0" applyFont="1" applyFill="1" applyProtection="1"/>
    <xf numFmtId="165" fontId="30" fillId="5" borderId="0" xfId="0" applyNumberFormat="1" applyFont="1" applyFill="1" applyProtection="1"/>
    <xf numFmtId="165" fontId="30" fillId="0" borderId="0" xfId="1" applyNumberFormat="1" applyFont="1"/>
    <xf numFmtId="0" fontId="0" fillId="5" borderId="0" xfId="0" applyFont="1" applyFill="1" applyProtection="1"/>
    <xf numFmtId="0" fontId="0" fillId="5" borderId="1" xfId="0" applyFill="1" applyBorder="1" applyProtection="1"/>
    <xf numFmtId="9" fontId="30" fillId="5" borderId="1" xfId="2" applyFont="1" applyFill="1" applyBorder="1" applyProtection="1"/>
    <xf numFmtId="0" fontId="39" fillId="0" borderId="0" xfId="0" applyFont="1" applyFill="1" applyBorder="1" applyAlignment="1" applyProtection="1">
      <alignment vertical="center" wrapText="1"/>
    </xf>
    <xf numFmtId="168" fontId="0" fillId="0" borderId="1" xfId="1" applyNumberFormat="1" applyFont="1" applyFill="1" applyBorder="1" applyProtection="1"/>
    <xf numFmtId="168" fontId="0" fillId="0" borderId="5" xfId="1" applyNumberFormat="1" applyFont="1" applyFill="1" applyBorder="1" applyProtection="1"/>
    <xf numFmtId="168" fontId="0" fillId="0" borderId="0" xfId="1" applyNumberFormat="1" applyFont="1" applyFill="1" applyBorder="1" applyProtection="1"/>
    <xf numFmtId="169" fontId="0" fillId="0" borderId="0" xfId="1" applyNumberFormat="1" applyFont="1" applyFill="1" applyBorder="1" applyProtection="1"/>
    <xf numFmtId="0" fontId="1" fillId="0" borderId="0" xfId="0" applyFont="1" applyAlignment="1" applyProtection="1">
      <alignment horizontal="left" wrapText="1"/>
    </xf>
    <xf numFmtId="0" fontId="39" fillId="0" borderId="0" xfId="0" applyFont="1" applyFill="1" applyProtection="1"/>
    <xf numFmtId="0" fontId="39" fillId="0" borderId="1" xfId="0" applyFont="1" applyFill="1" applyBorder="1" applyProtection="1"/>
    <xf numFmtId="0" fontId="39" fillId="0" borderId="2" xfId="0" applyFont="1" applyFill="1" applyBorder="1" applyProtection="1"/>
    <xf numFmtId="170" fontId="11" fillId="5" borderId="0" xfId="1" applyNumberFormat="1" applyFont="1" applyFill="1" applyProtection="1"/>
    <xf numFmtId="172" fontId="0" fillId="0" borderId="0" xfId="0" applyNumberFormat="1" applyFill="1" applyProtection="1"/>
    <xf numFmtId="164" fontId="30" fillId="5" borderId="1" xfId="1" applyFont="1" applyFill="1" applyBorder="1" applyProtection="1"/>
    <xf numFmtId="0" fontId="27" fillId="0" borderId="0" xfId="0" applyFont="1" applyFill="1" applyAlignment="1" applyProtection="1">
      <alignment wrapText="1"/>
    </xf>
    <xf numFmtId="0" fontId="37" fillId="0" borderId="0" xfId="0" applyFont="1" applyFill="1" applyProtection="1"/>
    <xf numFmtId="0" fontId="33" fillId="6" borderId="0" xfId="0" applyFont="1" applyFill="1" applyAlignment="1" applyProtection="1">
      <alignment vertical="center"/>
    </xf>
    <xf numFmtId="0" fontId="34" fillId="6" borderId="0" xfId="0" applyFont="1" applyFill="1" applyProtection="1"/>
    <xf numFmtId="165" fontId="34" fillId="6" borderId="0" xfId="1" applyNumberFormat="1" applyFont="1" applyFill="1" applyProtection="1"/>
    <xf numFmtId="0" fontId="37" fillId="6" borderId="0" xfId="0" applyFont="1" applyFill="1" applyProtection="1"/>
    <xf numFmtId="0" fontId="37" fillId="6" borderId="0" xfId="0" applyFont="1" applyFill="1" applyAlignment="1" applyProtection="1">
      <alignment horizontal="left" vertical="center"/>
    </xf>
    <xf numFmtId="0" fontId="35" fillId="6" borderId="0" xfId="0" applyFont="1" applyFill="1" applyAlignment="1" applyProtection="1">
      <alignment horizontal="left" vertical="center" wrapText="1"/>
    </xf>
    <xf numFmtId="0" fontId="35" fillId="6" borderId="0" xfId="0" applyFont="1" applyFill="1" applyAlignment="1" applyProtection="1">
      <alignment horizontal="left" vertical="top" wrapText="1"/>
    </xf>
    <xf numFmtId="170" fontId="41" fillId="2" borderId="0" xfId="1" applyNumberFormat="1" applyFont="1" applyFill="1" applyBorder="1" applyProtection="1"/>
    <xf numFmtId="170" fontId="41" fillId="2" borderId="1" xfId="1" applyNumberFormat="1" applyFont="1" applyFill="1" applyBorder="1" applyProtection="1"/>
    <xf numFmtId="171" fontId="13" fillId="3" borderId="0" xfId="0" applyNumberFormat="1" applyFont="1" applyFill="1"/>
    <xf numFmtId="164" fontId="43" fillId="3" borderId="0" xfId="1" applyFont="1" applyFill="1" applyProtection="1"/>
    <xf numFmtId="164" fontId="43" fillId="3" borderId="1" xfId="1" applyFont="1" applyFill="1" applyBorder="1" applyProtection="1"/>
    <xf numFmtId="165" fontId="43" fillId="4" borderId="0" xfId="1" applyNumberFormat="1" applyFont="1" applyFill="1" applyProtection="1"/>
    <xf numFmtId="0" fontId="44" fillId="0" borderId="0" xfId="0" applyFont="1" applyFill="1" applyProtection="1"/>
    <xf numFmtId="0" fontId="45" fillId="0" borderId="0" xfId="0" applyFont="1" applyFill="1" applyProtection="1"/>
    <xf numFmtId="164" fontId="46" fillId="5" borderId="0" xfId="1" applyNumberFormat="1" applyFont="1" applyFill="1" applyProtection="1"/>
    <xf numFmtId="167" fontId="47" fillId="0" borderId="1" xfId="1" applyNumberFormat="1" applyFont="1" applyFill="1" applyBorder="1" applyAlignment="1" applyProtection="1">
      <alignment horizontal="center"/>
    </xf>
    <xf numFmtId="170" fontId="48" fillId="2" borderId="0" xfId="1" applyNumberFormat="1" applyFont="1" applyFill="1" applyProtection="1">
      <protection locked="0"/>
    </xf>
    <xf numFmtId="0" fontId="0" fillId="0" borderId="0" xfId="0" applyProtection="1"/>
    <xf numFmtId="173" fontId="0" fillId="0" borderId="0" xfId="0" applyNumberFormat="1" applyFill="1" applyProtection="1"/>
    <xf numFmtId="166" fontId="0" fillId="0" borderId="0" xfId="0" applyNumberFormat="1" applyFont="1" applyFill="1" applyProtection="1"/>
    <xf numFmtId="171" fontId="0" fillId="0" borderId="0" xfId="0" applyNumberFormat="1" applyFill="1" applyProtection="1"/>
    <xf numFmtId="164" fontId="0" fillId="0" borderId="0" xfId="0" applyNumberFormat="1" applyFont="1" applyFill="1" applyProtection="1"/>
    <xf numFmtId="0" fontId="9" fillId="0" borderId="0" xfId="0" applyFont="1" applyFill="1" applyAlignment="1" applyProtection="1">
      <alignment horizontal="left" vertical="center" readingOrder="1"/>
    </xf>
    <xf numFmtId="170" fontId="9" fillId="0" borderId="0" xfId="1" applyNumberFormat="1" applyFont="1" applyFill="1" applyAlignment="1" applyProtection="1">
      <alignment horizontal="left" vertical="center" readingOrder="1"/>
    </xf>
    <xf numFmtId="0" fontId="49" fillId="2" borderId="0" xfId="0" applyFont="1" applyFill="1" applyProtection="1">
      <protection locked="0"/>
    </xf>
    <xf numFmtId="164" fontId="43" fillId="3" borderId="0" xfId="1" applyFont="1" applyFill="1" applyProtection="1">
      <protection locked="0"/>
    </xf>
    <xf numFmtId="164" fontId="43" fillId="3" borderId="1" xfId="1" applyFont="1" applyFill="1" applyBorder="1" applyProtection="1">
      <protection locked="0"/>
    </xf>
    <xf numFmtId="0" fontId="35" fillId="7" borderId="0" xfId="0" applyFont="1" applyFill="1" applyAlignment="1" applyProtection="1">
      <alignment vertical="top" wrapText="1"/>
    </xf>
    <xf numFmtId="0" fontId="36" fillId="7" borderId="0" xfId="0" applyFont="1" applyFill="1" applyAlignment="1" applyProtection="1"/>
    <xf numFmtId="0" fontId="36" fillId="6" borderId="0" xfId="0" applyFont="1" applyFill="1" applyAlignment="1" applyProtection="1"/>
    <xf numFmtId="0" fontId="3" fillId="0" borderId="0" xfId="0" applyFont="1" applyBorder="1" applyAlignment="1" applyProtection="1">
      <alignment horizontal="left"/>
    </xf>
    <xf numFmtId="0" fontId="8" fillId="0" borderId="0" xfId="0" applyFont="1" applyFill="1" applyBorder="1" applyProtection="1"/>
    <xf numFmtId="164" fontId="41" fillId="2" borderId="0" xfId="1" applyNumberFormat="1" applyFont="1" applyFill="1" applyBorder="1" applyProtection="1"/>
    <xf numFmtId="170" fontId="41" fillId="5" borderId="0" xfId="1" applyNumberFormat="1" applyFont="1" applyFill="1" applyBorder="1" applyProtection="1"/>
    <xf numFmtId="167" fontId="42" fillId="0" borderId="3" xfId="1" applyNumberFormat="1" applyFont="1" applyFill="1" applyBorder="1" applyProtection="1"/>
    <xf numFmtId="166" fontId="6" fillId="0" borderId="3" xfId="0" applyNumberFormat="1" applyFont="1" applyFill="1" applyBorder="1" applyProtection="1"/>
    <xf numFmtId="165" fontId="43" fillId="5" borderId="1" xfId="1" applyNumberFormat="1" applyFont="1" applyFill="1" applyBorder="1" applyProtection="1"/>
    <xf numFmtId="0" fontId="17" fillId="0" borderId="2" xfId="0" applyFont="1" applyFill="1" applyBorder="1" applyProtection="1"/>
    <xf numFmtId="0" fontId="8" fillId="0" borderId="1" xfId="0" applyFont="1" applyFill="1" applyBorder="1" applyAlignment="1" applyProtection="1">
      <alignment vertical="center" wrapText="1"/>
    </xf>
    <xf numFmtId="0" fontId="4" fillId="0" borderId="1" xfId="0" applyFont="1" applyFill="1" applyBorder="1" applyAlignment="1" applyProtection="1">
      <alignment wrapText="1"/>
    </xf>
    <xf numFmtId="0" fontId="17" fillId="0" borderId="1" xfId="0" applyFont="1" applyFill="1" applyBorder="1" applyAlignment="1" applyProtection="1">
      <alignment wrapText="1"/>
    </xf>
    <xf numFmtId="0" fontId="17" fillId="0" borderId="2" xfId="0" applyFont="1" applyFill="1" applyBorder="1" applyAlignment="1" applyProtection="1">
      <alignment wrapText="1"/>
    </xf>
    <xf numFmtId="0" fontId="39" fillId="0" borderId="0" xfId="0" applyFont="1" applyFill="1" applyAlignment="1" applyProtection="1">
      <alignment horizontal="right" vertical="center" wrapText="1"/>
    </xf>
    <xf numFmtId="0" fontId="0" fillId="0" borderId="0" xfId="0" applyFill="1" applyAlignment="1" applyProtection="1">
      <alignment horizontal="left" wrapText="1"/>
    </xf>
    <xf numFmtId="0" fontId="15" fillId="4" borderId="0" xfId="0" applyFont="1" applyFill="1" applyAlignment="1" applyProtection="1">
      <alignment wrapText="1"/>
    </xf>
    <xf numFmtId="0" fontId="3" fillId="0" borderId="0" xfId="0" applyFont="1" applyBorder="1" applyAlignment="1" applyProtection="1">
      <alignment horizontal="left" wrapText="1"/>
    </xf>
    <xf numFmtId="0" fontId="50" fillId="0" borderId="0" xfId="0" applyFont="1" applyFill="1" applyBorder="1" applyAlignment="1" applyProtection="1">
      <alignment wrapText="1"/>
    </xf>
    <xf numFmtId="0" fontId="0" fillId="0" borderId="0" xfId="0" applyFill="1" applyBorder="1" applyProtection="1"/>
    <xf numFmtId="0" fontId="53" fillId="0" borderId="0" xfId="0" applyFont="1" applyFill="1" applyProtection="1"/>
    <xf numFmtId="0" fontId="54" fillId="4" borderId="0" xfId="0" applyFont="1" applyFill="1" applyProtection="1"/>
    <xf numFmtId="0" fontId="55" fillId="0" borderId="1" xfId="0" applyFont="1" applyFill="1" applyBorder="1" applyAlignment="1" applyProtection="1">
      <alignment horizontal="center"/>
    </xf>
    <xf numFmtId="168" fontId="53" fillId="0" borderId="0" xfId="1" applyNumberFormat="1" applyFont="1" applyFill="1" applyBorder="1" applyProtection="1"/>
    <xf numFmtId="0" fontId="53" fillId="0" borderId="1" xfId="0" applyFont="1" applyFill="1" applyBorder="1" applyProtection="1"/>
    <xf numFmtId="0" fontId="56" fillId="0" borderId="0" xfId="0" applyFont="1" applyFill="1" applyProtection="1"/>
    <xf numFmtId="0" fontId="53" fillId="5" borderId="0" xfId="0" applyFont="1" applyFill="1" applyProtection="1"/>
    <xf numFmtId="0" fontId="53" fillId="5" borderId="1" xfId="0" applyFont="1" applyFill="1" applyBorder="1" applyProtection="1"/>
    <xf numFmtId="0" fontId="17" fillId="0" borderId="0" xfId="0" applyFont="1" applyFill="1" applyBorder="1" applyProtection="1"/>
    <xf numFmtId="0" fontId="16" fillId="0" borderId="0" xfId="0" applyFont="1" applyFill="1" applyBorder="1" applyAlignment="1" applyProtection="1">
      <alignment horizontal="center"/>
    </xf>
    <xf numFmtId="0" fontId="55" fillId="0" borderId="0" xfId="0" applyFont="1" applyFill="1" applyBorder="1" applyAlignment="1" applyProtection="1">
      <alignment horizontal="center"/>
    </xf>
    <xf numFmtId="0" fontId="53" fillId="0" borderId="2" xfId="0" applyFont="1" applyFill="1" applyBorder="1" applyProtection="1"/>
    <xf numFmtId="0" fontId="50" fillId="0" borderId="2" xfId="0" applyFont="1" applyFill="1" applyBorder="1" applyAlignment="1" applyProtection="1">
      <alignment wrapText="1"/>
    </xf>
    <xf numFmtId="0" fontId="39" fillId="0" borderId="1" xfId="0" applyFont="1" applyFill="1" applyBorder="1" applyAlignment="1" applyProtection="1">
      <alignment horizontal="right" vertical="center" wrapText="1"/>
    </xf>
    <xf numFmtId="170" fontId="41" fillId="2" borderId="8" xfId="1" applyNumberFormat="1" applyFont="1" applyFill="1" applyBorder="1" applyProtection="1"/>
    <xf numFmtId="167" fontId="47" fillId="0" borderId="11" xfId="1" applyNumberFormat="1" applyFont="1" applyFill="1" applyBorder="1" applyAlignment="1" applyProtection="1">
      <alignment horizontal="center"/>
    </xf>
    <xf numFmtId="170" fontId="41" fillId="5" borderId="12" xfId="1" applyNumberFormat="1" applyFont="1" applyFill="1" applyBorder="1" applyProtection="1"/>
    <xf numFmtId="0" fontId="53" fillId="0" borderId="1" xfId="0" applyFont="1" applyFill="1" applyBorder="1" applyAlignment="1" applyProtection="1">
      <alignment vertical="center"/>
    </xf>
    <xf numFmtId="0" fontId="53" fillId="0" borderId="0" xfId="0" applyFont="1" applyFill="1" applyAlignment="1" applyProtection="1">
      <alignment vertical="center"/>
    </xf>
    <xf numFmtId="168" fontId="53" fillId="0" borderId="2" xfId="1" applyNumberFormat="1" applyFont="1" applyFill="1" applyBorder="1" applyAlignment="1" applyProtection="1">
      <alignment vertical="center"/>
    </xf>
    <xf numFmtId="170" fontId="41" fillId="2" borderId="10" xfId="1" applyNumberFormat="1" applyFont="1" applyFill="1" applyBorder="1" applyAlignment="1" applyProtection="1">
      <alignment vertical="center"/>
    </xf>
    <xf numFmtId="175" fontId="41" fillId="2" borderId="0" xfId="1" applyNumberFormat="1" applyFont="1" applyFill="1" applyBorder="1" applyAlignment="1" applyProtection="1">
      <alignment vertical="center"/>
    </xf>
    <xf numFmtId="2" fontId="13" fillId="2" borderId="8" xfId="0" applyNumberFormat="1" applyFont="1" applyFill="1" applyBorder="1" applyAlignment="1" applyProtection="1">
      <alignment vertical="center"/>
    </xf>
    <xf numFmtId="170" fontId="41" fillId="2" borderId="8" xfId="1" applyNumberFormat="1" applyFont="1" applyFill="1" applyBorder="1" applyAlignment="1" applyProtection="1">
      <alignment vertical="center"/>
    </xf>
    <xf numFmtId="169" fontId="53" fillId="0" borderId="2" xfId="1" applyNumberFormat="1" applyFont="1" applyFill="1" applyBorder="1" applyAlignment="1" applyProtection="1">
      <alignment vertical="center"/>
    </xf>
    <xf numFmtId="165" fontId="41" fillId="2" borderId="8" xfId="1" applyNumberFormat="1" applyFont="1" applyFill="1" applyBorder="1" applyAlignment="1" applyProtection="1">
      <alignment vertical="center"/>
    </xf>
    <xf numFmtId="0" fontId="13" fillId="2" borderId="8" xfId="0" applyFont="1" applyFill="1" applyBorder="1" applyAlignment="1" applyProtection="1">
      <alignment vertical="center"/>
    </xf>
    <xf numFmtId="2" fontId="13" fillId="2" borderId="7" xfId="0" applyNumberFormat="1" applyFont="1" applyFill="1" applyBorder="1" applyAlignment="1" applyProtection="1">
      <alignment vertical="center"/>
    </xf>
    <xf numFmtId="175" fontId="41" fillId="5" borderId="2" xfId="1" applyNumberFormat="1" applyFont="1" applyFill="1" applyBorder="1" applyAlignment="1" applyProtection="1">
      <alignment vertical="center"/>
    </xf>
    <xf numFmtId="2" fontId="13" fillId="2" borderId="6" xfId="0" applyNumberFormat="1" applyFont="1" applyFill="1" applyBorder="1" applyAlignment="1" applyProtection="1">
      <alignment vertical="center"/>
    </xf>
    <xf numFmtId="0" fontId="58" fillId="0" borderId="0" xfId="0" applyFont="1" applyFill="1" applyProtection="1"/>
    <xf numFmtId="165" fontId="41" fillId="2" borderId="5" xfId="1" applyNumberFormat="1" applyFont="1" applyFill="1" applyBorder="1" applyProtection="1"/>
    <xf numFmtId="164" fontId="42" fillId="0" borderId="0" xfId="1" applyNumberFormat="1" applyFont="1" applyFill="1" applyProtection="1"/>
    <xf numFmtId="164" fontId="41" fillId="2" borderId="9" xfId="1" applyNumberFormat="1" applyFont="1" applyFill="1" applyBorder="1" applyProtection="1"/>
    <xf numFmtId="170" fontId="41" fillId="2" borderId="9" xfId="1" applyNumberFormat="1" applyFont="1" applyFill="1" applyBorder="1" applyProtection="1"/>
    <xf numFmtId="164" fontId="13" fillId="3" borderId="2" xfId="1" applyFont="1" applyFill="1" applyBorder="1" applyProtection="1"/>
    <xf numFmtId="164" fontId="13" fillId="5" borderId="0" xfId="1" applyFont="1" applyFill="1" applyProtection="1"/>
    <xf numFmtId="164" fontId="13" fillId="3" borderId="0" xfId="1" applyFont="1" applyFill="1" applyAlignment="1" applyProtection="1">
      <alignment vertical="center"/>
    </xf>
    <xf numFmtId="164" fontId="13" fillId="3" borderId="1" xfId="1" applyFont="1" applyFill="1" applyBorder="1" applyAlignment="1" applyProtection="1">
      <alignment vertical="center"/>
    </xf>
    <xf numFmtId="0" fontId="17" fillId="0" borderId="0" xfId="0" applyFont="1" applyFill="1" applyBorder="1" applyAlignment="1" applyProtection="1">
      <alignment vertical="center"/>
    </xf>
    <xf numFmtId="0" fontId="17" fillId="0" borderId="1" xfId="0" applyFont="1" applyFill="1" applyBorder="1" applyAlignment="1" applyProtection="1">
      <alignment vertical="center"/>
    </xf>
    <xf numFmtId="0" fontId="50" fillId="0" borderId="0" xfId="0" applyFont="1" applyFill="1" applyBorder="1" applyAlignment="1" applyProtection="1">
      <alignment vertical="center" wrapText="1"/>
    </xf>
    <xf numFmtId="0" fontId="50" fillId="0" borderId="1" xfId="0" applyFont="1" applyFill="1" applyBorder="1" applyAlignment="1" applyProtection="1">
      <alignment vertical="center" wrapText="1"/>
    </xf>
    <xf numFmtId="0" fontId="0" fillId="0" borderId="2" xfId="0" applyFill="1" applyBorder="1" applyAlignment="1" applyProtection="1">
      <alignment wrapText="1"/>
    </xf>
    <xf numFmtId="0" fontId="37" fillId="6" borderId="0" xfId="0" applyFont="1" applyFill="1" applyAlignment="1" applyProtection="1">
      <alignment vertical="center"/>
    </xf>
    <xf numFmtId="0" fontId="37" fillId="6" borderId="0" xfId="0" applyFont="1" applyFill="1" applyAlignment="1" applyProtection="1">
      <alignment horizontal="left" wrapText="1"/>
    </xf>
    <xf numFmtId="0" fontId="0" fillId="0" borderId="0" xfId="0" applyFill="1" applyProtection="1">
      <protection locked="0"/>
    </xf>
    <xf numFmtId="171" fontId="13" fillId="3" borderId="2" xfId="0" applyNumberFormat="1" applyFont="1" applyFill="1" applyBorder="1" applyProtection="1"/>
    <xf numFmtId="165" fontId="30" fillId="0" borderId="0" xfId="1" applyNumberFormat="1" applyFont="1" applyProtection="1"/>
    <xf numFmtId="0" fontId="7" fillId="0" borderId="0" xfId="0" applyFont="1" applyFill="1" applyAlignment="1" applyProtection="1">
      <alignment vertical="center"/>
      <protection locked="0"/>
    </xf>
    <xf numFmtId="0" fontId="0" fillId="0" borderId="0" xfId="0" applyProtection="1">
      <protection locked="0"/>
    </xf>
    <xf numFmtId="174" fontId="0" fillId="0" borderId="0" xfId="0" applyNumberFormat="1" applyFill="1" applyProtection="1">
      <protection locked="0"/>
    </xf>
    <xf numFmtId="166" fontId="0" fillId="0" borderId="0" xfId="0" applyNumberFormat="1" applyFill="1" applyProtection="1">
      <protection locked="0"/>
    </xf>
    <xf numFmtId="0" fontId="36" fillId="6" borderId="0" xfId="0" applyFont="1" applyFill="1" applyAlignment="1" applyProtection="1">
      <alignment horizontal="center"/>
    </xf>
    <xf numFmtId="0" fontId="37" fillId="6" borderId="0" xfId="0" applyFont="1" applyFill="1" applyAlignment="1" applyProtection="1">
      <alignment horizontal="left" vertical="center" wrapText="1"/>
    </xf>
    <xf numFmtId="166" fontId="26" fillId="0" borderId="1" xfId="0" applyNumberFormat="1" applyFont="1" applyFill="1" applyBorder="1" applyProtection="1"/>
    <xf numFmtId="0" fontId="0" fillId="5" borderId="0" xfId="0" applyFill="1" applyBorder="1" applyProtection="1">
      <protection locked="0"/>
    </xf>
    <xf numFmtId="0" fontId="7" fillId="5" borderId="0" xfId="0" applyFont="1" applyFill="1" applyBorder="1" applyAlignment="1" applyProtection="1">
      <alignment vertical="center"/>
      <protection locked="0"/>
    </xf>
    <xf numFmtId="0" fontId="36" fillId="6" borderId="0" xfId="0" applyFont="1" applyFill="1" applyAlignment="1" applyProtection="1">
      <alignment horizontal="center"/>
    </xf>
    <xf numFmtId="0" fontId="38" fillId="6" borderId="0" xfId="0" applyFont="1" applyFill="1" applyAlignment="1" applyProtection="1">
      <alignment horizontal="left" wrapText="1"/>
    </xf>
    <xf numFmtId="0" fontId="38" fillId="6" borderId="0" xfId="0" applyFont="1" applyFill="1" applyAlignment="1" applyProtection="1">
      <alignment horizontal="left"/>
    </xf>
    <xf numFmtId="0" fontId="35" fillId="7" borderId="0" xfId="0" applyFont="1" applyFill="1" applyAlignment="1" applyProtection="1">
      <alignment horizontal="left" vertical="center" wrapText="1"/>
    </xf>
    <xf numFmtId="0" fontId="36" fillId="7" borderId="0" xfId="0" applyFont="1" applyFill="1" applyAlignment="1" applyProtection="1">
      <alignment horizontal="center"/>
    </xf>
    <xf numFmtId="0" fontId="37" fillId="6" borderId="0" xfId="0" applyFont="1" applyFill="1" applyAlignment="1" applyProtection="1">
      <alignment horizontal="left" vertical="center" wrapText="1"/>
    </xf>
    <xf numFmtId="0" fontId="36" fillId="7" borderId="0" xfId="0" applyFont="1" applyFill="1" applyAlignment="1" applyProtection="1">
      <alignment horizontal="center" vertical="center"/>
    </xf>
    <xf numFmtId="0" fontId="35" fillId="7" borderId="0" xfId="0" applyFont="1" applyFill="1" applyAlignment="1" applyProtection="1">
      <alignment horizontal="left" vertical="top" wrapText="1"/>
    </xf>
    <xf numFmtId="0" fontId="35" fillId="6" borderId="0" xfId="0" applyFont="1" applyFill="1" applyAlignment="1" applyProtection="1">
      <alignment horizontal="left" wrapText="1"/>
    </xf>
    <xf numFmtId="0" fontId="17" fillId="5" borderId="0" xfId="0" applyFont="1" applyFill="1" applyAlignment="1" applyProtection="1">
      <alignment horizontal="left" wrapText="1"/>
    </xf>
    <xf numFmtId="0" fontId="50" fillId="0" borderId="2" xfId="0" applyFont="1" applyFill="1" applyBorder="1" applyAlignment="1" applyProtection="1">
      <alignment wrapText="1"/>
    </xf>
    <xf numFmtId="0" fontId="50" fillId="0" borderId="2" xfId="0" applyFont="1" applyFill="1" applyBorder="1" applyAlignment="1" applyProtection="1">
      <alignment horizontal="left" wrapText="1"/>
    </xf>
    <xf numFmtId="0" fontId="50" fillId="0" borderId="1" xfId="0" applyFont="1" applyFill="1" applyBorder="1" applyAlignment="1" applyProtection="1">
      <alignment wrapText="1"/>
    </xf>
    <xf numFmtId="0" fontId="52" fillId="0" borderId="2" xfId="0" applyFont="1" applyFill="1" applyBorder="1" applyAlignment="1" applyProtection="1"/>
    <xf numFmtId="0" fontId="50" fillId="0" borderId="2" xfId="0" applyFont="1" applyFill="1" applyBorder="1" applyAlignment="1" applyProtection="1"/>
    <xf numFmtId="0" fontId="51" fillId="0" borderId="2" xfId="0" applyFont="1" applyBorder="1" applyAlignment="1" applyProtection="1"/>
    <xf numFmtId="0" fontId="51" fillId="0" borderId="2" xfId="0" applyFont="1" applyBorder="1" applyAlignment="1" applyProtection="1">
      <alignment wrapText="1"/>
    </xf>
    <xf numFmtId="0" fontId="51" fillId="0" borderId="2" xfId="0" applyFont="1" applyBorder="1" applyAlignment="1" applyProtection="1">
      <alignment horizontal="left" wrapText="1"/>
    </xf>
    <xf numFmtId="0" fontId="50" fillId="0" borderId="6" xfId="0" applyFont="1" applyFill="1" applyBorder="1" applyAlignment="1" applyProtection="1">
      <alignment horizontal="left" wrapText="1"/>
    </xf>
    <xf numFmtId="0" fontId="50" fillId="0" borderId="1" xfId="0" applyFont="1" applyFill="1" applyBorder="1" applyAlignment="1" applyProtection="1">
      <alignment horizontal="left" wrapText="1"/>
    </xf>
    <xf numFmtId="0" fontId="52" fillId="0" borderId="2" xfId="0" applyFont="1" applyFill="1" applyBorder="1" applyAlignment="1" applyProtection="1">
      <alignment horizontal="left"/>
    </xf>
    <xf numFmtId="0" fontId="50" fillId="0" borderId="2" xfId="0" applyFont="1" applyFill="1" applyBorder="1" applyAlignment="1" applyProtection="1">
      <alignment horizontal="left"/>
    </xf>
    <xf numFmtId="0" fontId="51" fillId="0" borderId="2" xfId="0" applyFont="1" applyBorder="1" applyAlignment="1" applyProtection="1">
      <alignment horizontal="lef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01 AU Blue">
      <a:dk1>
        <a:srgbClr val="000000"/>
      </a:dk1>
      <a:lt1>
        <a:srgbClr val="FFFFFF"/>
      </a:lt1>
      <a:dk2>
        <a:srgbClr val="002546"/>
      </a:dk2>
      <a:lt2>
        <a:srgbClr val="002546"/>
      </a:lt2>
      <a:accent1>
        <a:srgbClr val="0A1449"/>
      </a:accent1>
      <a:accent2>
        <a:srgbClr val="183D83"/>
      </a:accent2>
      <a:accent3>
        <a:srgbClr val="87D1F4"/>
      </a:accent3>
      <a:accent4>
        <a:srgbClr val="33525F"/>
      </a:accent4>
      <a:accent5>
        <a:srgbClr val="548195"/>
      </a:accent5>
      <a:accent6>
        <a:srgbClr val="C6C6C6"/>
      </a:accent6>
      <a:hlink>
        <a:srgbClr val="03428E"/>
      </a:hlink>
      <a:folHlink>
        <a:srgbClr val="03428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5"/>
  <sheetViews>
    <sheetView showGridLines="0" zoomScale="70" zoomScaleNormal="70" workbookViewId="0">
      <selection activeCell="A5" sqref="A5:M5"/>
    </sheetView>
  </sheetViews>
  <sheetFormatPr defaultColWidth="9.140625" defaultRowHeight="16.5" x14ac:dyDescent="0.3"/>
  <cols>
    <col min="1" max="6" width="9.140625" style="90"/>
    <col min="7" max="7" width="8.85546875" style="91"/>
    <col min="8" max="13" width="9.140625" style="90"/>
    <col min="14" max="14" width="4.140625" style="90" customWidth="1"/>
    <col min="15" max="15" width="98.42578125" style="90" customWidth="1"/>
    <col min="16" max="19" width="9.140625" style="90"/>
    <col min="20" max="20" width="1.140625" style="90" customWidth="1"/>
    <col min="21" max="27" width="9.140625" style="90" hidden="1" customWidth="1"/>
    <col min="28" max="16384" width="9.140625" style="90"/>
  </cols>
  <sheetData>
    <row r="2" spans="1:27" ht="28.5" x14ac:dyDescent="0.3">
      <c r="A2" s="89" t="s">
        <v>166</v>
      </c>
    </row>
    <row r="3" spans="1:27" ht="27.95" customHeight="1" x14ac:dyDescent="0.3">
      <c r="A3" s="92" t="s">
        <v>187</v>
      </c>
    </row>
    <row r="4" spans="1:27" ht="33.950000000000003" customHeight="1" x14ac:dyDescent="0.3">
      <c r="A4" s="182" t="s">
        <v>186</v>
      </c>
      <c r="B4" s="183"/>
      <c r="C4" s="183"/>
      <c r="D4" s="183"/>
      <c r="E4" s="183"/>
      <c r="F4" s="183"/>
      <c r="G4" s="183"/>
      <c r="H4" s="183"/>
      <c r="I4" s="183"/>
      <c r="J4" s="183"/>
      <c r="K4" s="183"/>
      <c r="L4" s="183"/>
      <c r="M4" s="183"/>
      <c r="N4" s="183"/>
      <c r="O4" s="183"/>
    </row>
    <row r="5" spans="1:27" ht="96.95" customHeight="1" x14ac:dyDescent="0.3">
      <c r="A5" s="201" t="s">
        <v>192</v>
      </c>
      <c r="B5" s="201"/>
      <c r="C5" s="201"/>
      <c r="D5" s="201"/>
      <c r="E5" s="201"/>
      <c r="F5" s="201"/>
      <c r="G5" s="201"/>
      <c r="H5" s="201"/>
      <c r="I5" s="201"/>
      <c r="J5" s="201"/>
      <c r="K5" s="201"/>
      <c r="L5" s="201"/>
      <c r="M5" s="201"/>
      <c r="N5" s="192"/>
      <c r="O5" s="192"/>
    </row>
    <row r="6" spans="1:27" ht="18.75" x14ac:dyDescent="0.3">
      <c r="A6" s="93" t="s">
        <v>191</v>
      </c>
      <c r="B6" s="192"/>
      <c r="C6" s="192"/>
      <c r="D6" s="192"/>
      <c r="E6" s="192"/>
      <c r="F6" s="192"/>
      <c r="G6" s="192"/>
      <c r="H6" s="192"/>
      <c r="I6" s="192"/>
      <c r="J6" s="192"/>
      <c r="K6" s="192"/>
      <c r="L6" s="192"/>
      <c r="M6" s="192"/>
      <c r="N6" s="192"/>
      <c r="O6" s="192"/>
    </row>
    <row r="8" spans="1:27" ht="32.25" x14ac:dyDescent="0.5">
      <c r="A8" s="200" t="s">
        <v>167</v>
      </c>
      <c r="B8" s="200"/>
      <c r="C8" s="200"/>
      <c r="D8" s="200"/>
      <c r="E8" s="200"/>
      <c r="F8" s="200"/>
      <c r="G8" s="200"/>
      <c r="H8" s="200"/>
      <c r="I8" s="200"/>
      <c r="J8" s="200"/>
      <c r="K8" s="200"/>
      <c r="L8" s="200"/>
      <c r="M8" s="200"/>
      <c r="N8" s="191"/>
      <c r="O8" s="200" t="s">
        <v>143</v>
      </c>
      <c r="P8" s="200"/>
      <c r="Q8" s="119"/>
      <c r="R8" s="119"/>
      <c r="S8" s="119"/>
      <c r="T8" s="119"/>
      <c r="U8" s="118"/>
      <c r="V8" s="118"/>
      <c r="W8" s="118"/>
      <c r="X8" s="118"/>
      <c r="Y8" s="118"/>
      <c r="Z8" s="118"/>
      <c r="AA8" s="118"/>
    </row>
    <row r="9" spans="1:27" ht="269.10000000000002" customHeight="1" x14ac:dyDescent="0.3">
      <c r="A9" s="199" t="s">
        <v>181</v>
      </c>
      <c r="B9" s="199"/>
      <c r="C9" s="199"/>
      <c r="D9" s="199"/>
      <c r="E9" s="199"/>
      <c r="F9" s="199"/>
      <c r="G9" s="199"/>
      <c r="H9" s="199"/>
      <c r="I9" s="199"/>
      <c r="J9" s="199"/>
      <c r="K9" s="199"/>
      <c r="L9" s="199"/>
      <c r="M9" s="199"/>
      <c r="N9" s="94"/>
      <c r="O9" s="117" t="s">
        <v>190</v>
      </c>
      <c r="P9" s="60"/>
      <c r="U9" s="60"/>
      <c r="V9" s="60"/>
      <c r="W9" s="60"/>
      <c r="X9" s="60"/>
      <c r="Y9" s="60"/>
      <c r="Z9" s="60"/>
      <c r="AA9" s="60"/>
    </row>
    <row r="10" spans="1:27" ht="32.25" x14ac:dyDescent="0.5">
      <c r="A10" s="196"/>
      <c r="B10" s="196"/>
      <c r="C10" s="196"/>
      <c r="D10" s="196"/>
      <c r="E10" s="196"/>
      <c r="F10" s="196"/>
      <c r="G10" s="196"/>
      <c r="H10" s="196"/>
      <c r="I10" s="196"/>
      <c r="J10" s="196"/>
      <c r="K10" s="196"/>
      <c r="L10" s="196"/>
      <c r="O10" s="94"/>
    </row>
    <row r="11" spans="1:27" ht="32.25" x14ac:dyDescent="0.35">
      <c r="A11" s="202" t="s">
        <v>188</v>
      </c>
      <c r="B11" s="202"/>
      <c r="C11" s="202"/>
      <c r="D11" s="202"/>
      <c r="E11" s="202"/>
      <c r="F11" s="202"/>
      <c r="G11" s="202"/>
      <c r="H11" s="202"/>
      <c r="I11" s="202"/>
      <c r="J11" s="202"/>
      <c r="K11" s="202"/>
      <c r="L11" s="202"/>
      <c r="M11" s="202"/>
      <c r="O11" s="204"/>
      <c r="P11" s="204"/>
      <c r="Q11" s="204"/>
    </row>
    <row r="12" spans="1:27" ht="158.44999999999999" customHeight="1" x14ac:dyDescent="0.3">
      <c r="A12" s="203" t="s">
        <v>189</v>
      </c>
      <c r="B12" s="203"/>
      <c r="C12" s="203"/>
      <c r="D12" s="203"/>
      <c r="E12" s="203"/>
      <c r="F12" s="203"/>
      <c r="G12" s="203"/>
      <c r="H12" s="203"/>
      <c r="I12" s="203"/>
      <c r="J12" s="203"/>
      <c r="K12" s="203"/>
      <c r="L12" s="203"/>
      <c r="M12" s="203"/>
      <c r="O12" s="95"/>
    </row>
    <row r="13" spans="1:27" ht="32.25" x14ac:dyDescent="0.5">
      <c r="A13" s="196"/>
      <c r="B13" s="196"/>
      <c r="C13" s="196"/>
      <c r="D13" s="196"/>
      <c r="E13" s="196"/>
      <c r="F13" s="196"/>
      <c r="G13" s="196"/>
      <c r="H13" s="196"/>
      <c r="I13" s="196"/>
      <c r="J13" s="196"/>
      <c r="K13" s="196"/>
      <c r="L13" s="196"/>
    </row>
    <row r="14" spans="1:27" ht="107.45" customHeight="1" x14ac:dyDescent="0.3">
      <c r="A14" s="197"/>
      <c r="B14" s="198"/>
      <c r="C14" s="198"/>
      <c r="D14" s="198"/>
      <c r="E14" s="198"/>
      <c r="F14" s="198"/>
      <c r="G14" s="198"/>
      <c r="H14" s="198"/>
      <c r="I14" s="198"/>
      <c r="J14" s="198"/>
      <c r="K14" s="198"/>
      <c r="L14" s="198"/>
    </row>
    <row r="15" spans="1:27" ht="134.25" customHeight="1" x14ac:dyDescent="0.3"/>
  </sheetData>
  <sheetProtection algorithmName="SHA-512" hashValue="YooBfkupmuVNcj1r9Ka+x10MoZq1p5e+IJYWMI32/I73adrF2E1AoX2eILNvXLNhaYHZdtPb1i725jgG/Ly2tA==" saltValue="g8QZq1oPxgugElGWY+UVRA==" spinCount="100000" sheet="1" objects="1" scenarios="1"/>
  <mergeCells count="10">
    <mergeCell ref="O8:P8"/>
    <mergeCell ref="A5:M5"/>
    <mergeCell ref="A11:M11"/>
    <mergeCell ref="A12:M12"/>
    <mergeCell ref="O11:Q11"/>
    <mergeCell ref="A13:L13"/>
    <mergeCell ref="A14:L14"/>
    <mergeCell ref="A10:L10"/>
    <mergeCell ref="A9:M9"/>
    <mergeCell ref="A8:M8"/>
  </mergeCells>
  <pageMargins left="0.75" right="0.75" top="0.75" bottom="0.5" header="0.5" footer="0.7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topLeftCell="A22" zoomScaleNormal="100" workbookViewId="0">
      <selection activeCell="D29" sqref="D29"/>
    </sheetView>
  </sheetViews>
  <sheetFormatPr defaultRowHeight="15.75" x14ac:dyDescent="0.25"/>
  <cols>
    <col min="1" max="1" width="42.85546875" customWidth="1"/>
    <col min="2" max="2" width="11.140625" style="138" bestFit="1" customWidth="1"/>
    <col min="3" max="3" width="16.140625" style="64" bestFit="1" customWidth="1"/>
    <col min="4" max="4" width="44.140625" style="7" customWidth="1"/>
    <col min="5" max="5" width="22.140625" customWidth="1"/>
  </cols>
  <sheetData>
    <row r="1" spans="1:5" ht="18.75" x14ac:dyDescent="0.3">
      <c r="A1" s="88" t="s">
        <v>177</v>
      </c>
    </row>
    <row r="2" spans="1:5" ht="18.75" x14ac:dyDescent="0.3">
      <c r="A2" s="168" t="s">
        <v>180</v>
      </c>
    </row>
    <row r="3" spans="1:5" ht="21" x14ac:dyDescent="0.35">
      <c r="A3" s="11" t="s">
        <v>117</v>
      </c>
      <c r="B3" s="139"/>
      <c r="C3" s="65"/>
      <c r="D3" s="134"/>
      <c r="E3" s="9"/>
    </row>
    <row r="4" spans="1:5" x14ac:dyDescent="0.25">
      <c r="A4" s="147" t="s">
        <v>105</v>
      </c>
      <c r="B4" s="148"/>
      <c r="C4" s="153" t="s">
        <v>103</v>
      </c>
      <c r="D4" s="147" t="s">
        <v>102</v>
      </c>
      <c r="E4" s="137"/>
    </row>
    <row r="5" spans="1:5" ht="32.450000000000003" customHeight="1" x14ac:dyDescent="0.25">
      <c r="A5" s="30" t="s">
        <v>91</v>
      </c>
      <c r="B5" s="157">
        <v>0.50321179999999999</v>
      </c>
      <c r="C5" s="158">
        <v>0</v>
      </c>
      <c r="D5" s="206" t="s">
        <v>155</v>
      </c>
      <c r="E5" s="206"/>
    </row>
    <row r="6" spans="1:5" ht="14.1" customHeight="1" x14ac:dyDescent="0.25">
      <c r="A6" s="30" t="s">
        <v>118</v>
      </c>
      <c r="B6" s="157">
        <v>0.73277910000000002</v>
      </c>
      <c r="C6" s="159">
        <v>559.60003201397478</v>
      </c>
      <c r="D6" s="206" t="s">
        <v>156</v>
      </c>
      <c r="E6" s="206"/>
    </row>
    <row r="7" spans="1:5" ht="27" customHeight="1" x14ac:dyDescent="0.25">
      <c r="A7" s="30" t="s">
        <v>168</v>
      </c>
      <c r="B7" s="157">
        <v>7.1025679999999998</v>
      </c>
      <c r="C7" s="160">
        <v>44.768000000000001</v>
      </c>
      <c r="D7" s="212" t="s">
        <v>157</v>
      </c>
      <c r="E7" s="212"/>
    </row>
    <row r="8" spans="1:5" ht="14.1" customHeight="1" x14ac:dyDescent="0.25">
      <c r="A8" s="30" t="s">
        <v>93</v>
      </c>
      <c r="B8" s="157">
        <v>1.533927</v>
      </c>
      <c r="C8" s="161">
        <v>0</v>
      </c>
      <c r="D8" s="206" t="s">
        <v>170</v>
      </c>
      <c r="E8" s="206"/>
    </row>
    <row r="9" spans="1:5" ht="14.1" customHeight="1" x14ac:dyDescent="0.25">
      <c r="A9" s="30" t="s">
        <v>94</v>
      </c>
      <c r="B9" s="157">
        <v>0.50301989999999996</v>
      </c>
      <c r="C9" s="161">
        <v>0</v>
      </c>
      <c r="D9" s="206" t="s">
        <v>146</v>
      </c>
      <c r="E9" s="206"/>
    </row>
    <row r="10" spans="1:5" ht="14.1" customHeight="1" x14ac:dyDescent="0.25">
      <c r="A10" s="30" t="s">
        <v>111</v>
      </c>
      <c r="B10" s="162">
        <v>-4.5608000000000003E-2</v>
      </c>
      <c r="C10" s="160">
        <v>7.27708E-3</v>
      </c>
      <c r="D10" s="206" t="s">
        <v>158</v>
      </c>
      <c r="E10" s="206"/>
    </row>
    <row r="11" spans="1:5" ht="15.95" customHeight="1" x14ac:dyDescent="0.25">
      <c r="A11" s="30" t="s">
        <v>95</v>
      </c>
      <c r="B11" s="157">
        <v>0.38959850000000001</v>
      </c>
      <c r="C11" s="163">
        <v>1</v>
      </c>
      <c r="D11" s="206" t="s">
        <v>169</v>
      </c>
      <c r="E11" s="206"/>
    </row>
    <row r="12" spans="1:5" ht="32.1" customHeight="1" x14ac:dyDescent="0.25">
      <c r="A12" s="30" t="s">
        <v>96</v>
      </c>
      <c r="B12" s="157">
        <v>-1.4930239999999999</v>
      </c>
      <c r="C12" s="164">
        <v>13</v>
      </c>
      <c r="D12" s="207" t="s">
        <v>145</v>
      </c>
      <c r="E12" s="207"/>
    </row>
    <row r="13" spans="1:5" ht="14.1" customHeight="1" x14ac:dyDescent="0.25">
      <c r="A13" s="30" t="s">
        <v>97</v>
      </c>
      <c r="B13" s="157">
        <v>9.2031999999999999E-3</v>
      </c>
      <c r="C13" s="165">
        <v>78.780238999999995</v>
      </c>
      <c r="D13" s="208" t="s">
        <v>160</v>
      </c>
      <c r="E13" s="208"/>
    </row>
    <row r="14" spans="1:5" ht="14.1" customHeight="1" x14ac:dyDescent="0.25">
      <c r="A14" s="30" t="s">
        <v>98</v>
      </c>
      <c r="B14" s="157">
        <v>-1.427E-4</v>
      </c>
      <c r="C14" s="166"/>
      <c r="D14" s="209" t="s">
        <v>174</v>
      </c>
      <c r="E14" s="209"/>
    </row>
    <row r="15" spans="1:5" ht="14.1" customHeight="1" x14ac:dyDescent="0.25">
      <c r="A15" s="30" t="s">
        <v>99</v>
      </c>
      <c r="B15" s="157">
        <v>-2.1510349999999998</v>
      </c>
      <c r="C15" s="167">
        <v>4.0622930000000004</v>
      </c>
      <c r="D15" s="210" t="s">
        <v>165</v>
      </c>
      <c r="E15" s="210"/>
    </row>
    <row r="16" spans="1:5" ht="14.1" customHeight="1" x14ac:dyDescent="0.25">
      <c r="A16" s="30" t="s">
        <v>100</v>
      </c>
      <c r="B16" s="157">
        <v>0.54075189999999995</v>
      </c>
      <c r="C16" s="163">
        <v>1</v>
      </c>
      <c r="D16" s="211" t="s">
        <v>127</v>
      </c>
      <c r="E16" s="211"/>
    </row>
    <row r="17" spans="1:5" ht="6.6" customHeight="1" x14ac:dyDescent="0.25">
      <c r="A17" s="121"/>
      <c r="B17" s="141"/>
      <c r="C17" s="154"/>
      <c r="D17" s="135"/>
      <c r="E17" s="120"/>
    </row>
    <row r="18" spans="1:5" ht="19.5" thickBot="1" x14ac:dyDescent="0.35">
      <c r="A18" s="6" t="s">
        <v>101</v>
      </c>
      <c r="C18" s="124">
        <f>B5*C5+B6*LN(C6)+B7*(C7/C6)+B8*C8+B9*C9+B10*C10+B11*C11+B12*(C12/100)+B13*(C13/100)+B14*((C13/100)^2)+B15*(C15/100)+B16*C16</f>
        <v>5.8603674513732775</v>
      </c>
    </row>
    <row r="19" spans="1:5" ht="16.5" thickTop="1" x14ac:dyDescent="0.25">
      <c r="A19" s="2"/>
    </row>
    <row r="20" spans="1:5" ht="21" x14ac:dyDescent="0.35">
      <c r="A20" s="11" t="s">
        <v>147</v>
      </c>
      <c r="B20" s="139"/>
      <c r="C20" s="65"/>
      <c r="D20" s="134"/>
      <c r="E20" s="9"/>
    </row>
    <row r="22" spans="1:5" ht="21" x14ac:dyDescent="0.35">
      <c r="A22" s="13" t="s">
        <v>144</v>
      </c>
      <c r="B22" s="140" t="s">
        <v>104</v>
      </c>
      <c r="C22" s="66" t="s">
        <v>103</v>
      </c>
      <c r="D22" s="129" t="s">
        <v>102</v>
      </c>
      <c r="E22" s="46" t="s">
        <v>134</v>
      </c>
    </row>
    <row r="23" spans="1:5" ht="26.25" x14ac:dyDescent="0.25">
      <c r="A23" s="31" t="s">
        <v>108</v>
      </c>
      <c r="B23" s="149">
        <v>0.80019790000000002</v>
      </c>
      <c r="C23" s="185">
        <f>C18</f>
        <v>5.8603674513732775</v>
      </c>
      <c r="D23" s="131" t="s">
        <v>176</v>
      </c>
      <c r="E23" s="127"/>
    </row>
    <row r="24" spans="1:5" ht="15" x14ac:dyDescent="0.25">
      <c r="A24" s="181" t="s">
        <v>109</v>
      </c>
      <c r="B24" s="149">
        <v>3.6999999999999999E-4</v>
      </c>
      <c r="C24" s="173">
        <v>1077.9000000000001</v>
      </c>
      <c r="D24" s="150" t="s">
        <v>185</v>
      </c>
      <c r="E24" s="127" t="s">
        <v>140</v>
      </c>
    </row>
    <row r="25" spans="1:5" ht="15" x14ac:dyDescent="0.25">
      <c r="A25" s="133" t="s">
        <v>110</v>
      </c>
      <c r="C25" s="174"/>
      <c r="D25" s="136"/>
      <c r="E25" s="146"/>
    </row>
    <row r="26" spans="1:5" ht="34.5" customHeight="1" x14ac:dyDescent="0.25">
      <c r="A26" s="132" t="s">
        <v>151</v>
      </c>
      <c r="B26" s="156">
        <v>6.6243200000000002E-2</v>
      </c>
      <c r="C26" s="175">
        <v>20</v>
      </c>
      <c r="D26" s="179" t="s">
        <v>182</v>
      </c>
      <c r="E26" s="177" t="s">
        <v>138</v>
      </c>
    </row>
    <row r="27" spans="1:5" ht="34.5" customHeight="1" x14ac:dyDescent="0.25">
      <c r="A27" s="132" t="s">
        <v>152</v>
      </c>
      <c r="B27" s="156">
        <v>-8.4800000000000001E-5</v>
      </c>
      <c r="C27" s="175">
        <v>833.77279999999996</v>
      </c>
      <c r="D27" s="179" t="s">
        <v>183</v>
      </c>
      <c r="E27" s="177" t="s">
        <v>139</v>
      </c>
    </row>
    <row r="28" spans="1:5" ht="38.25" x14ac:dyDescent="0.25">
      <c r="A28" s="151" t="s">
        <v>153</v>
      </c>
      <c r="B28" s="155">
        <v>-1.1195E-2</v>
      </c>
      <c r="C28" s="176">
        <v>49</v>
      </c>
      <c r="D28" s="180" t="s">
        <v>184</v>
      </c>
      <c r="E28" s="178" t="s">
        <v>137</v>
      </c>
    </row>
    <row r="29" spans="1:5" x14ac:dyDescent="0.25">
      <c r="A29" s="128" t="s">
        <v>113</v>
      </c>
      <c r="B29" s="142">
        <v>-2.4571779999999999</v>
      </c>
      <c r="C29" s="126"/>
      <c r="D29" s="130"/>
      <c r="E29" s="13"/>
    </row>
    <row r="30" spans="1:5" ht="5.0999999999999996" customHeight="1" x14ac:dyDescent="0.25">
      <c r="A30" s="103"/>
      <c r="B30" s="143"/>
      <c r="C30" s="104"/>
    </row>
    <row r="31" spans="1:5" x14ac:dyDescent="0.25">
      <c r="A31" s="3" t="s">
        <v>179</v>
      </c>
      <c r="C31" s="101">
        <f>(EXP(B23*C23+B24*C24+B26*C26+B27*C27+B28*C28+B29*1))*1000000</f>
        <v>28126263.792999513</v>
      </c>
    </row>
    <row r="32" spans="1:5" ht="3.95" customHeight="1" x14ac:dyDescent="0.25"/>
    <row r="33" spans="1:5" x14ac:dyDescent="0.25">
      <c r="A33" s="72" t="s">
        <v>178</v>
      </c>
      <c r="B33" s="144"/>
      <c r="C33" s="186">
        <f>22.91733*1000000</f>
        <v>22917330</v>
      </c>
    </row>
    <row r="34" spans="1:5" ht="3.95" customHeight="1" x14ac:dyDescent="0.25">
      <c r="A34" s="72"/>
      <c r="B34" s="144"/>
      <c r="C34" s="186"/>
    </row>
    <row r="35" spans="1:5" x14ac:dyDescent="0.25">
      <c r="A35" s="73" t="s">
        <v>154</v>
      </c>
      <c r="B35" s="145"/>
      <c r="C35" s="74">
        <f>(C31-C33)/C33</f>
        <v>0.22729235006868223</v>
      </c>
      <c r="D35" s="62"/>
      <c r="E35" s="13"/>
    </row>
    <row r="36" spans="1:5" x14ac:dyDescent="0.25">
      <c r="A36" s="57"/>
      <c r="B36" s="144"/>
      <c r="C36" s="68"/>
    </row>
    <row r="37" spans="1:5" x14ac:dyDescent="0.25">
      <c r="A37" s="57"/>
      <c r="B37" s="144"/>
      <c r="C37" s="68"/>
    </row>
    <row r="38" spans="1:5" x14ac:dyDescent="0.25">
      <c r="A38" s="58"/>
      <c r="B38" s="144"/>
      <c r="C38" s="67"/>
    </row>
    <row r="39" spans="1:5" x14ac:dyDescent="0.25">
      <c r="A39" s="59"/>
      <c r="B39" s="144"/>
      <c r="C39" s="69"/>
    </row>
    <row r="40" spans="1:5" x14ac:dyDescent="0.25">
      <c r="A40" s="57"/>
      <c r="B40" s="144"/>
      <c r="C40" s="69"/>
    </row>
    <row r="41" spans="1:5" ht="27.95" customHeight="1" x14ac:dyDescent="0.25">
      <c r="A41" s="205"/>
      <c r="B41" s="205"/>
      <c r="C41" s="70"/>
    </row>
    <row r="42" spans="1:5" x14ac:dyDescent="0.25">
      <c r="A42" s="57"/>
      <c r="B42" s="144"/>
      <c r="C42" s="70"/>
    </row>
    <row r="43" spans="1:5" x14ac:dyDescent="0.25">
      <c r="A43" s="58"/>
      <c r="B43" s="144"/>
      <c r="C43" s="67"/>
    </row>
  </sheetData>
  <sheetProtection algorithmName="SHA-512" hashValue="LsKFhOKuYU/8dVZ1ZYxeffzrhibPTaghgP0X1MY3XlbMcRbEtVLR40zsmH9uMl6nGqnG0Db4RO/GUmaagoTp+g==" saltValue="b1DUu+Mmivw3ri9/OB9f/A==" spinCount="100000" sheet="1" objects="1" scenarios="1"/>
  <mergeCells count="13">
    <mergeCell ref="D10:E10"/>
    <mergeCell ref="D5:E5"/>
    <mergeCell ref="D6:E6"/>
    <mergeCell ref="D7:E7"/>
    <mergeCell ref="D8:E8"/>
    <mergeCell ref="D9:E9"/>
    <mergeCell ref="A41:B41"/>
    <mergeCell ref="D11:E11"/>
    <mergeCell ref="D12:E12"/>
    <mergeCell ref="D13:E13"/>
    <mergeCell ref="D14:E14"/>
    <mergeCell ref="D15:E15"/>
    <mergeCell ref="D16:E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zoomScaleNormal="100" workbookViewId="0">
      <selection activeCell="D8" sqref="D8:E8"/>
    </sheetView>
  </sheetViews>
  <sheetFormatPr defaultRowHeight="15.75" x14ac:dyDescent="0.25"/>
  <cols>
    <col min="1" max="1" width="43.85546875" customWidth="1"/>
    <col min="2" max="2" width="10.42578125" bestFit="1" customWidth="1"/>
    <col min="3" max="3" width="16.140625" style="64" bestFit="1" customWidth="1"/>
    <col min="4" max="4" width="21.5703125" bestFit="1" customWidth="1"/>
    <col min="5" max="5" width="63.42578125" bestFit="1" customWidth="1"/>
  </cols>
  <sheetData>
    <row r="1" spans="1:5" ht="18.75" x14ac:dyDescent="0.3">
      <c r="A1" s="88" t="s">
        <v>171</v>
      </c>
    </row>
    <row r="2" spans="1:5" ht="21" x14ac:dyDescent="0.35">
      <c r="A2" s="102" t="s">
        <v>116</v>
      </c>
    </row>
    <row r="3" spans="1:5" ht="21" x14ac:dyDescent="0.35">
      <c r="A3" s="11" t="s">
        <v>117</v>
      </c>
      <c r="B3" s="12"/>
      <c r="C3" s="65"/>
      <c r="D3" s="12"/>
      <c r="E3" s="9"/>
    </row>
    <row r="4" spans="1:5" x14ac:dyDescent="0.25">
      <c r="A4" s="16" t="s">
        <v>105</v>
      </c>
      <c r="B4" s="15"/>
      <c r="C4" s="105" t="s">
        <v>103</v>
      </c>
      <c r="D4" s="13"/>
      <c r="E4" s="16" t="s">
        <v>102</v>
      </c>
    </row>
    <row r="5" spans="1:5" ht="29.1" customHeight="1" x14ac:dyDescent="0.25">
      <c r="A5" s="4" t="s">
        <v>91</v>
      </c>
      <c r="B5" s="77">
        <v>0.50321179999999999</v>
      </c>
      <c r="C5" s="169">
        <v>1</v>
      </c>
      <c r="D5" s="207" t="s">
        <v>155</v>
      </c>
      <c r="E5" s="207"/>
    </row>
    <row r="6" spans="1:5" ht="14.45" customHeight="1" x14ac:dyDescent="0.25">
      <c r="A6" s="4" t="s">
        <v>173</v>
      </c>
      <c r="B6" s="78">
        <v>0.73277910000000002</v>
      </c>
      <c r="C6" s="171">
        <v>81.36</v>
      </c>
      <c r="D6" s="207" t="s">
        <v>156</v>
      </c>
      <c r="E6" s="207"/>
    </row>
    <row r="7" spans="1:5" ht="29.1" customHeight="1" x14ac:dyDescent="0.25">
      <c r="A7" s="4" t="s">
        <v>168</v>
      </c>
      <c r="B7" s="78">
        <v>7.1025679999999998</v>
      </c>
      <c r="C7" s="122">
        <v>17.8992</v>
      </c>
      <c r="D7" s="213" t="s">
        <v>157</v>
      </c>
      <c r="E7" s="213"/>
    </row>
    <row r="8" spans="1:5" ht="14.45" customHeight="1" x14ac:dyDescent="0.25">
      <c r="A8" s="4" t="s">
        <v>93</v>
      </c>
      <c r="B8" s="78">
        <v>1.533927</v>
      </c>
      <c r="C8" s="172">
        <v>0</v>
      </c>
      <c r="D8" s="207" t="s">
        <v>170</v>
      </c>
      <c r="E8" s="207"/>
    </row>
    <row r="9" spans="1:5" ht="14.45" customHeight="1" x14ac:dyDescent="0.25">
      <c r="A9" s="4" t="s">
        <v>94</v>
      </c>
      <c r="B9" s="78">
        <v>0.50301989999999996</v>
      </c>
      <c r="C9" s="96">
        <v>0</v>
      </c>
      <c r="D9" s="207" t="s">
        <v>146</v>
      </c>
      <c r="E9" s="207"/>
    </row>
    <row r="10" spans="1:5" ht="14.45" customHeight="1" x14ac:dyDescent="0.25">
      <c r="A10" s="4" t="s">
        <v>111</v>
      </c>
      <c r="B10" s="79">
        <v>-4.5608000000000003E-2</v>
      </c>
      <c r="C10" s="152">
        <v>0</v>
      </c>
      <c r="D10" s="207" t="s">
        <v>158</v>
      </c>
      <c r="E10" s="207"/>
    </row>
    <row r="11" spans="1:5" ht="29.1" customHeight="1" x14ac:dyDescent="0.25">
      <c r="A11" s="4" t="s">
        <v>95</v>
      </c>
      <c r="B11" s="78">
        <v>0.38959850000000001</v>
      </c>
      <c r="C11" s="172">
        <v>0</v>
      </c>
      <c r="D11" s="207" t="s">
        <v>169</v>
      </c>
      <c r="E11" s="207"/>
    </row>
    <row r="12" spans="1:5" ht="29.1" customHeight="1" x14ac:dyDescent="0.25">
      <c r="A12" s="4" t="s">
        <v>96</v>
      </c>
      <c r="B12" s="78">
        <v>-1.4930239999999999</v>
      </c>
      <c r="C12" s="172">
        <v>0</v>
      </c>
      <c r="D12" s="214" t="s">
        <v>145</v>
      </c>
      <c r="E12" s="214"/>
    </row>
    <row r="13" spans="1:5" ht="29.1" customHeight="1" x14ac:dyDescent="0.25">
      <c r="A13" s="4" t="s">
        <v>97</v>
      </c>
      <c r="B13" s="78">
        <v>9.2031999999999999E-3</v>
      </c>
      <c r="C13" s="122">
        <v>71.317925000000002</v>
      </c>
      <c r="D13" s="215" t="s">
        <v>160</v>
      </c>
      <c r="E13" s="215"/>
    </row>
    <row r="14" spans="1:5" ht="15" x14ac:dyDescent="0.25">
      <c r="A14" s="4" t="s">
        <v>98</v>
      </c>
      <c r="B14" s="78">
        <v>-1.427E-4</v>
      </c>
      <c r="C14" s="123"/>
      <c r="D14" s="216" t="s">
        <v>174</v>
      </c>
      <c r="E14" s="216"/>
    </row>
    <row r="15" spans="1:5" ht="15" x14ac:dyDescent="0.25">
      <c r="A15" s="4" t="s">
        <v>99</v>
      </c>
      <c r="B15" s="78">
        <v>-2.1510349999999998</v>
      </c>
      <c r="C15" s="96">
        <v>0</v>
      </c>
      <c r="D15" s="217" t="s">
        <v>165</v>
      </c>
      <c r="E15" s="217"/>
    </row>
    <row r="16" spans="1:5" ht="15" x14ac:dyDescent="0.25">
      <c r="A16" s="19" t="s">
        <v>100</v>
      </c>
      <c r="B16" s="76">
        <v>0.54075189999999995</v>
      </c>
      <c r="C16" s="97">
        <v>0</v>
      </c>
      <c r="D16" s="218" t="s">
        <v>127</v>
      </c>
      <c r="E16" s="218"/>
    </row>
    <row r="17" spans="1:5" ht="18.75" x14ac:dyDescent="0.3">
      <c r="A17" s="6" t="s">
        <v>101</v>
      </c>
      <c r="C17" s="170">
        <f>B5*C5+B6*LN(C6)+B7*(C7/C6)+B8*C8+B9*C9+B10*C10+B11*C11+B12*(C12/100)+B13*(C13/100)+B14*((C13/100)^2)+B15*(C15/100)+B16*C16</f>
        <v>5.2956777871419805</v>
      </c>
    </row>
    <row r="18" spans="1:5" x14ac:dyDescent="0.25">
      <c r="A18" s="2"/>
    </row>
    <row r="19" spans="1:5" ht="21" x14ac:dyDescent="0.35">
      <c r="A19" s="11" t="s">
        <v>147</v>
      </c>
      <c r="B19" s="12"/>
      <c r="C19" s="65"/>
      <c r="D19" s="12"/>
      <c r="E19" s="9"/>
    </row>
    <row r="21" spans="1:5" x14ac:dyDescent="0.25">
      <c r="A21" s="13" t="s">
        <v>144</v>
      </c>
      <c r="B21" s="15" t="s">
        <v>104</v>
      </c>
      <c r="C21" s="66" t="s">
        <v>103</v>
      </c>
      <c r="D21" s="15" t="s">
        <v>105</v>
      </c>
      <c r="E21" s="17" t="s">
        <v>102</v>
      </c>
    </row>
    <row r="22" spans="1:5" ht="15" x14ac:dyDescent="0.25">
      <c r="A22" t="s">
        <v>108</v>
      </c>
      <c r="B22">
        <v>0.80019790000000002</v>
      </c>
      <c r="C22" s="98">
        <f>C17</f>
        <v>5.2956777871419805</v>
      </c>
      <c r="D22" s="75" t="s">
        <v>108</v>
      </c>
      <c r="E22" s="13" t="s">
        <v>115</v>
      </c>
    </row>
    <row r="23" spans="1:5" ht="22.5" x14ac:dyDescent="0.25">
      <c r="A23" s="7" t="s">
        <v>109</v>
      </c>
      <c r="B23">
        <v>3.6999999999999999E-4</v>
      </c>
      <c r="C23" s="99">
        <v>1077.9000000000001</v>
      </c>
      <c r="D23" s="61" t="s">
        <v>150</v>
      </c>
      <c r="E23" s="19" t="s">
        <v>124</v>
      </c>
    </row>
    <row r="24" spans="1:5" ht="30" x14ac:dyDescent="0.25">
      <c r="A24" s="7" t="s">
        <v>110</v>
      </c>
      <c r="B24">
        <v>6.6243200000000002E-2</v>
      </c>
      <c r="C24" s="99">
        <v>20</v>
      </c>
      <c r="D24" s="61" t="s">
        <v>151</v>
      </c>
      <c r="E24" s="29" t="s">
        <v>148</v>
      </c>
    </row>
    <row r="25" spans="1:5" ht="30" x14ac:dyDescent="0.25">
      <c r="A25" s="7"/>
      <c r="B25">
        <v>-8.4800000000000001E-5</v>
      </c>
      <c r="C25" s="99">
        <v>833.77279999999996</v>
      </c>
      <c r="D25" s="61" t="s">
        <v>152</v>
      </c>
      <c r="E25" s="29" t="s">
        <v>149</v>
      </c>
    </row>
    <row r="26" spans="1:5" ht="30" x14ac:dyDescent="0.25">
      <c r="A26" s="7"/>
      <c r="B26">
        <v>-1.1195E-2</v>
      </c>
      <c r="C26" s="99">
        <v>49</v>
      </c>
      <c r="D26" s="61" t="s">
        <v>153</v>
      </c>
      <c r="E26" s="29" t="s">
        <v>135</v>
      </c>
    </row>
    <row r="27" spans="1:5" x14ac:dyDescent="0.25">
      <c r="A27" s="62"/>
      <c r="B27" s="13">
        <v>-2.4571779999999999</v>
      </c>
      <c r="C27" s="100">
        <v>1</v>
      </c>
      <c r="D27" s="63" t="s">
        <v>113</v>
      </c>
      <c r="E27" s="31" t="s">
        <v>113</v>
      </c>
    </row>
    <row r="28" spans="1:5" x14ac:dyDescent="0.25">
      <c r="A28" s="103"/>
      <c r="B28" s="103"/>
      <c r="C28" s="104"/>
    </row>
    <row r="29" spans="1:5" x14ac:dyDescent="0.25">
      <c r="A29" s="3" t="s">
        <v>163</v>
      </c>
      <c r="C29" s="101">
        <f>(EXP(B22*C22+B23*C23+B24*C24+B25*C25+B26*C26+B27*C27))*1000000</f>
        <v>17900708.819324862</v>
      </c>
    </row>
    <row r="31" spans="1:5" x14ac:dyDescent="0.25">
      <c r="A31" s="72" t="s">
        <v>164</v>
      </c>
      <c r="B31" s="14"/>
      <c r="C31" s="71">
        <f>22.91733*1000000</f>
        <v>22917330</v>
      </c>
    </row>
    <row r="32" spans="1:5" x14ac:dyDescent="0.25">
      <c r="A32" s="73" t="s">
        <v>154</v>
      </c>
      <c r="B32" s="73"/>
      <c r="C32" s="74">
        <f>(C29-C31)/C31</f>
        <v>-0.21890076988353957</v>
      </c>
      <c r="D32" s="13"/>
      <c r="E32" s="13"/>
    </row>
    <row r="33" spans="1:3" x14ac:dyDescent="0.25">
      <c r="A33" s="57"/>
      <c r="B33" s="14"/>
      <c r="C33" s="68"/>
    </row>
    <row r="34" spans="1:3" x14ac:dyDescent="0.25">
      <c r="A34" s="57"/>
      <c r="B34" s="14"/>
      <c r="C34" s="68"/>
    </row>
    <row r="35" spans="1:3" x14ac:dyDescent="0.25">
      <c r="A35" s="58"/>
      <c r="B35" s="14"/>
      <c r="C35" s="67"/>
    </row>
    <row r="36" spans="1:3" x14ac:dyDescent="0.25">
      <c r="A36" s="59"/>
      <c r="B36" s="14"/>
      <c r="C36" s="69"/>
    </row>
    <row r="37" spans="1:3" x14ac:dyDescent="0.25">
      <c r="A37" s="57"/>
      <c r="B37" s="14"/>
      <c r="C37" s="69"/>
    </row>
    <row r="38" spans="1:3" ht="27.95" customHeight="1" x14ac:dyDescent="0.25">
      <c r="A38" s="205"/>
      <c r="B38" s="205"/>
      <c r="C38" s="70"/>
    </row>
    <row r="39" spans="1:3" x14ac:dyDescent="0.25">
      <c r="A39" s="57"/>
      <c r="B39" s="14"/>
      <c r="C39" s="70"/>
    </row>
    <row r="40" spans="1:3" x14ac:dyDescent="0.25">
      <c r="A40" s="58"/>
      <c r="B40" s="14"/>
      <c r="C40" s="67"/>
    </row>
  </sheetData>
  <sheetProtection algorithmName="SHA-512" hashValue="lNFUuFQQ9OE61cWyyvpGaaqHLUKkFK1K808SGAKxNWbKkKkhXg5lmJemMlcmKDyjCiG6HAGbOasEO+hV+xdrIg==" saltValue="XSWgLnmkygQkJNWJC8VtQg==" spinCount="100000" sheet="1" objects="1" scenarios="1"/>
  <mergeCells count="13">
    <mergeCell ref="A38:B38"/>
    <mergeCell ref="D5:E5"/>
    <mergeCell ref="D6:E6"/>
    <mergeCell ref="D7:E7"/>
    <mergeCell ref="D8:E8"/>
    <mergeCell ref="D9:E9"/>
    <mergeCell ref="D10:E10"/>
    <mergeCell ref="D11:E11"/>
    <mergeCell ref="D12:E12"/>
    <mergeCell ref="D13:E13"/>
    <mergeCell ref="D14:E14"/>
    <mergeCell ref="D15:E15"/>
    <mergeCell ref="D16:E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topLeftCell="A19" zoomScaleNormal="100" workbookViewId="0">
      <selection activeCell="C12" sqref="C12"/>
    </sheetView>
  </sheetViews>
  <sheetFormatPr defaultColWidth="9.140625" defaultRowHeight="15" x14ac:dyDescent="0.25"/>
  <cols>
    <col min="1" max="1" width="20.85546875" customWidth="1"/>
    <col min="2" max="2" width="13.85546875" customWidth="1"/>
    <col min="3" max="3" width="30.140625" style="184" bestFit="1" customWidth="1"/>
    <col min="4" max="4" width="100.140625" style="3" customWidth="1"/>
    <col min="5" max="5" width="23.140625" bestFit="1" customWidth="1"/>
    <col min="7" max="16384" width="9.140625" style="184"/>
  </cols>
  <sheetData>
    <row r="1" spans="1:10" customFormat="1" ht="28.5" x14ac:dyDescent="0.45">
      <c r="A1" s="25" t="s">
        <v>117</v>
      </c>
      <c r="D1" s="3"/>
    </row>
    <row r="2" spans="1:10" customFormat="1" ht="21" x14ac:dyDescent="0.35">
      <c r="A2" s="24" t="s">
        <v>112</v>
      </c>
      <c r="B2" s="9"/>
      <c r="C2" s="18"/>
      <c r="D2" s="10"/>
      <c r="E2" s="9"/>
    </row>
    <row r="3" spans="1:10" customFormat="1" ht="18.75" x14ac:dyDescent="0.25">
      <c r="B3" s="8"/>
      <c r="C3" s="1"/>
      <c r="D3" s="3"/>
    </row>
    <row r="4" spans="1:10" customFormat="1" ht="21" x14ac:dyDescent="0.35">
      <c r="A4" s="42" t="s">
        <v>105</v>
      </c>
      <c r="B4" s="48" t="s">
        <v>104</v>
      </c>
      <c r="C4" s="44" t="s">
        <v>122</v>
      </c>
      <c r="D4" s="49" t="s">
        <v>102</v>
      </c>
      <c r="E4" s="46" t="s">
        <v>134</v>
      </c>
      <c r="H4" s="27"/>
      <c r="I4" s="107"/>
      <c r="J4" s="107"/>
    </row>
    <row r="5" spans="1:10" ht="31.5" x14ac:dyDescent="0.35">
      <c r="A5" s="4" t="s">
        <v>91</v>
      </c>
      <c r="B5" s="21">
        <v>0.50321179999999999</v>
      </c>
      <c r="C5" s="106"/>
      <c r="D5" s="50" t="s">
        <v>155</v>
      </c>
      <c r="E5" t="s">
        <v>141</v>
      </c>
      <c r="F5" s="85"/>
      <c r="H5" s="187"/>
      <c r="I5" s="188"/>
      <c r="J5" s="188"/>
    </row>
    <row r="6" spans="1:10" ht="21" x14ac:dyDescent="0.35">
      <c r="A6" s="4" t="s">
        <v>118</v>
      </c>
      <c r="B6" s="21">
        <v>0.73277910000000002</v>
      </c>
      <c r="C6" s="114"/>
      <c r="D6" s="50" t="s">
        <v>156</v>
      </c>
      <c r="E6" t="s">
        <v>141</v>
      </c>
      <c r="F6" s="85"/>
      <c r="H6" s="187"/>
      <c r="I6" s="188"/>
      <c r="J6" s="188"/>
    </row>
    <row r="7" spans="1:10" ht="31.5" x14ac:dyDescent="0.35">
      <c r="A7" s="4" t="s">
        <v>92</v>
      </c>
      <c r="B7" s="21">
        <v>7.1025679999999998</v>
      </c>
      <c r="C7" s="106"/>
      <c r="D7" s="80" t="s">
        <v>157</v>
      </c>
      <c r="E7" t="s">
        <v>141</v>
      </c>
      <c r="F7" s="108"/>
      <c r="H7" s="187"/>
      <c r="I7" s="188"/>
      <c r="J7" s="188"/>
    </row>
    <row r="8" spans="1:10" ht="21" x14ac:dyDescent="0.35">
      <c r="A8" s="4" t="s">
        <v>93</v>
      </c>
      <c r="B8" s="21">
        <v>1.533927</v>
      </c>
      <c r="C8" s="106"/>
      <c r="D8" s="50" t="s">
        <v>119</v>
      </c>
      <c r="E8" t="s">
        <v>141</v>
      </c>
      <c r="F8" s="108"/>
      <c r="H8" s="187"/>
      <c r="I8" s="188"/>
      <c r="J8" s="188"/>
    </row>
    <row r="9" spans="1:10" ht="21" x14ac:dyDescent="0.35">
      <c r="A9" s="4" t="s">
        <v>94</v>
      </c>
      <c r="B9" s="21">
        <v>0.50301989999999996</v>
      </c>
      <c r="C9" s="106"/>
      <c r="D9" s="50" t="s">
        <v>146</v>
      </c>
      <c r="E9" t="s">
        <v>141</v>
      </c>
      <c r="F9" s="108"/>
      <c r="H9" s="187"/>
      <c r="I9" s="188"/>
      <c r="J9" s="188"/>
    </row>
    <row r="10" spans="1:10" ht="21" x14ac:dyDescent="0.35">
      <c r="A10" s="4" t="s">
        <v>111</v>
      </c>
      <c r="B10" s="21">
        <v>-4.5608000000000003E-2</v>
      </c>
      <c r="C10" s="106"/>
      <c r="D10" s="50" t="s">
        <v>158</v>
      </c>
      <c r="E10" t="s">
        <v>141</v>
      </c>
      <c r="F10" s="108"/>
      <c r="H10" s="187"/>
      <c r="I10" s="188"/>
      <c r="J10" s="188"/>
    </row>
    <row r="11" spans="1:10" ht="21" x14ac:dyDescent="0.35">
      <c r="A11" s="4" t="s">
        <v>95</v>
      </c>
      <c r="B11" s="21">
        <v>0.38959850000000001</v>
      </c>
      <c r="C11" s="106"/>
      <c r="D11" s="50" t="s">
        <v>159</v>
      </c>
      <c r="E11" t="s">
        <v>141</v>
      </c>
      <c r="F11" s="108"/>
      <c r="H11" s="187"/>
      <c r="I11" s="188"/>
      <c r="J11" s="188"/>
    </row>
    <row r="12" spans="1:10" ht="21" x14ac:dyDescent="0.35">
      <c r="A12" s="4" t="s">
        <v>96</v>
      </c>
      <c r="B12" s="21">
        <v>-1.4930239999999999</v>
      </c>
      <c r="C12" s="106"/>
      <c r="D12" s="50" t="s">
        <v>145</v>
      </c>
      <c r="E12" t="s">
        <v>141</v>
      </c>
      <c r="F12" s="108"/>
      <c r="H12" s="187"/>
      <c r="I12" s="188"/>
      <c r="J12" s="188"/>
    </row>
    <row r="13" spans="1:10" ht="21" x14ac:dyDescent="0.35">
      <c r="A13" s="4" t="s">
        <v>97</v>
      </c>
      <c r="B13" s="21">
        <v>9.2031999999999999E-3</v>
      </c>
      <c r="C13" s="106"/>
      <c r="D13" s="50" t="s">
        <v>160</v>
      </c>
      <c r="E13" t="s">
        <v>141</v>
      </c>
      <c r="F13" s="108"/>
      <c r="H13" s="187"/>
      <c r="I13" s="188"/>
      <c r="J13" s="188"/>
    </row>
    <row r="14" spans="1:10" customFormat="1" ht="27.75" customHeight="1" x14ac:dyDescent="0.35">
      <c r="A14" s="23" t="s">
        <v>120</v>
      </c>
      <c r="B14" s="22">
        <v>-1.427E-4</v>
      </c>
      <c r="C14" s="84"/>
      <c r="D14" s="51" t="s">
        <v>121</v>
      </c>
      <c r="E14" t="s">
        <v>142</v>
      </c>
      <c r="F14" s="108"/>
      <c r="H14" s="27"/>
      <c r="I14" s="107"/>
      <c r="J14" s="107"/>
    </row>
    <row r="15" spans="1:10" ht="21" x14ac:dyDescent="0.35">
      <c r="A15" s="4" t="s">
        <v>99</v>
      </c>
      <c r="B15" s="21">
        <v>-2.1510349999999998</v>
      </c>
      <c r="C15" s="106"/>
      <c r="D15" s="50" t="s">
        <v>165</v>
      </c>
      <c r="E15" t="s">
        <v>141</v>
      </c>
      <c r="F15" s="108"/>
      <c r="H15" s="187"/>
      <c r="I15" s="188"/>
      <c r="J15" s="188"/>
    </row>
    <row r="16" spans="1:10" ht="21" x14ac:dyDescent="0.35">
      <c r="A16" s="19" t="s">
        <v>100</v>
      </c>
      <c r="B16" s="20">
        <v>0.54075189999999995</v>
      </c>
      <c r="C16" s="106"/>
      <c r="D16" s="52" t="s">
        <v>127</v>
      </c>
      <c r="E16" s="13" t="s">
        <v>141</v>
      </c>
      <c r="F16" s="108"/>
      <c r="H16" s="187"/>
      <c r="I16" s="188"/>
      <c r="J16" s="188"/>
    </row>
    <row r="17" spans="1:10" customFormat="1" x14ac:dyDescent="0.25">
      <c r="D17" s="3"/>
      <c r="F17" s="85"/>
      <c r="H17" s="27"/>
      <c r="I17" s="107"/>
      <c r="J17" s="107"/>
    </row>
    <row r="18" spans="1:10" customFormat="1" ht="19.5" thickBot="1" x14ac:dyDescent="0.35">
      <c r="A18" s="6" t="s">
        <v>101</v>
      </c>
      <c r="C18" s="125" t="e">
        <f>B5*C5+B6*LN(C6)+B7*(C7/C6)+B8*C8+B9*C9+B10*C10+B11*C11+B12*(C12/100)+B13*(C13/100)+B14*((C13/100)^2)+B15*(C15/100)+B16*C16</f>
        <v>#NUM!</v>
      </c>
      <c r="D18" s="3"/>
    </row>
    <row r="19" spans="1:10" ht="15.75" thickTop="1" x14ac:dyDescent="0.25">
      <c r="C19" s="189"/>
      <c r="D19" s="109"/>
      <c r="E19" s="110"/>
    </row>
    <row r="20" spans="1:10" x14ac:dyDescent="0.25">
      <c r="D20" s="111"/>
    </row>
    <row r="21" spans="1:10" ht="15.75" x14ac:dyDescent="0.25">
      <c r="B21" s="85"/>
      <c r="D21" s="112"/>
    </row>
    <row r="22" spans="1:10" ht="15.75" x14ac:dyDescent="0.25">
      <c r="B22" s="85"/>
      <c r="C22" s="190"/>
      <c r="D22" s="113"/>
    </row>
    <row r="23" spans="1:10" ht="15.75" x14ac:dyDescent="0.25">
      <c r="C23" s="190"/>
      <c r="D23" s="113"/>
    </row>
    <row r="24" spans="1:10" ht="15.75" x14ac:dyDescent="0.25">
      <c r="C24" s="190"/>
      <c r="D24" s="113"/>
    </row>
    <row r="25" spans="1:10" ht="15.75" x14ac:dyDescent="0.25">
      <c r="C25" s="190"/>
      <c r="D25" s="113"/>
    </row>
    <row r="26" spans="1:10" ht="15.75" x14ac:dyDescent="0.25">
      <c r="C26" s="190"/>
      <c r="D26" s="113"/>
    </row>
    <row r="27" spans="1:10" ht="15.75" x14ac:dyDescent="0.25">
      <c r="C27" s="190"/>
      <c r="D27" s="113"/>
    </row>
    <row r="28" spans="1:10" ht="15.75" x14ac:dyDescent="0.25">
      <c r="C28" s="190"/>
      <c r="D28" s="113"/>
    </row>
    <row r="29" spans="1:10" ht="15.75" x14ac:dyDescent="0.25">
      <c r="C29" s="190"/>
      <c r="D29" s="113"/>
    </row>
    <row r="30" spans="1:10" ht="15.75" x14ac:dyDescent="0.25">
      <c r="C30" s="190"/>
      <c r="D30" s="113"/>
    </row>
    <row r="31" spans="1:10" ht="15.75" x14ac:dyDescent="0.25">
      <c r="C31" s="190"/>
      <c r="D31" s="113"/>
    </row>
    <row r="32" spans="1:10" ht="15.75" x14ac:dyDescent="0.25">
      <c r="C32" s="190"/>
      <c r="D32" s="113"/>
    </row>
    <row r="33" spans="3:4" ht="15.75" x14ac:dyDescent="0.25">
      <c r="C33" s="190"/>
      <c r="D33" s="113"/>
    </row>
    <row r="34" spans="3:4" ht="15.75" x14ac:dyDescent="0.25">
      <c r="C34" s="190"/>
      <c r="D34" s="113"/>
    </row>
  </sheetData>
  <sheetProtection algorithmName="SHA-512" hashValue="vBksIznm5Q3HTWSIFVqmL44KEhKxqt+kPQogZ/2B5PvnyAGqglwiWit7LEJt/pB0b1eWhb5PlT4VTtyLZdEMTw==" saltValue="Rgpo9yriyRg/4dM/Zw4rrg=="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tabSelected="1" zoomScaleNormal="100" workbookViewId="0">
      <selection activeCell="D8" sqref="D8"/>
    </sheetView>
  </sheetViews>
  <sheetFormatPr defaultColWidth="8.7109375" defaultRowHeight="15" x14ac:dyDescent="0.25"/>
  <cols>
    <col min="1" max="2" width="18.85546875" customWidth="1"/>
    <col min="3" max="3" width="18.85546875" style="184" customWidth="1"/>
    <col min="4" max="4" width="58.140625" bestFit="1" customWidth="1"/>
    <col min="5" max="5" width="27" bestFit="1" customWidth="1"/>
    <col min="6" max="16384" width="8.7109375" style="184"/>
  </cols>
  <sheetData>
    <row r="1" spans="1:9" customFormat="1" ht="28.5" x14ac:dyDescent="0.45">
      <c r="A1" s="25" t="s">
        <v>123</v>
      </c>
    </row>
    <row r="2" spans="1:9" customFormat="1" ht="28.5" x14ac:dyDescent="0.45">
      <c r="A2" s="25"/>
    </row>
    <row r="3" spans="1:9" s="26" customFormat="1" ht="21" x14ac:dyDescent="0.35">
      <c r="A3" s="24" t="s">
        <v>114</v>
      </c>
      <c r="B3" s="24"/>
      <c r="C3" s="24"/>
      <c r="D3" s="24"/>
      <c r="E3" s="53"/>
      <c r="F3" s="54"/>
      <c r="G3" s="54"/>
      <c r="H3" s="54"/>
      <c r="I3" s="54"/>
    </row>
    <row r="4" spans="1:9" customFormat="1" ht="18.75" x14ac:dyDescent="0.3">
      <c r="A4" s="6"/>
      <c r="F4" s="55"/>
      <c r="G4" s="55"/>
      <c r="H4" s="55"/>
      <c r="I4" s="55"/>
    </row>
    <row r="5" spans="1:9" customFormat="1" ht="42" x14ac:dyDescent="0.35">
      <c r="A5" s="42" t="s">
        <v>136</v>
      </c>
      <c r="B5" s="43" t="s">
        <v>104</v>
      </c>
      <c r="C5" s="47" t="s">
        <v>122</v>
      </c>
      <c r="D5" s="45" t="s">
        <v>105</v>
      </c>
      <c r="E5" s="46" t="s">
        <v>134</v>
      </c>
      <c r="F5" s="55"/>
      <c r="G5" s="55"/>
      <c r="H5" s="55"/>
      <c r="I5" s="55"/>
    </row>
    <row r="6" spans="1:9" customFormat="1" ht="21" x14ac:dyDescent="0.35">
      <c r="A6" s="19" t="s">
        <v>108</v>
      </c>
      <c r="B6" s="151">
        <v>0.80019790000000002</v>
      </c>
      <c r="C6" s="193" t="e">
        <f>'Trin 1'!C18</f>
        <v>#NUM!</v>
      </c>
      <c r="D6" s="32" t="s">
        <v>115</v>
      </c>
      <c r="E6" s="13"/>
      <c r="F6" s="55"/>
      <c r="G6" s="56"/>
      <c r="H6" s="55"/>
      <c r="I6" s="55"/>
    </row>
    <row r="7" spans="1:9" ht="15.75" x14ac:dyDescent="0.25">
      <c r="A7" s="28" t="s">
        <v>109</v>
      </c>
      <c r="B7" s="81">
        <v>3.6999999999999999E-4</v>
      </c>
      <c r="C7" s="115"/>
      <c r="D7" s="30" t="s">
        <v>175</v>
      </c>
      <c r="E7" s="31" t="s">
        <v>140</v>
      </c>
      <c r="F7" s="194"/>
      <c r="G7" s="195"/>
      <c r="H7" s="194"/>
      <c r="I7" s="194"/>
    </row>
    <row r="8" spans="1:9" ht="30" x14ac:dyDescent="0.25">
      <c r="A8" s="41" t="s">
        <v>110</v>
      </c>
      <c r="B8" s="81">
        <v>6.6243200000000002E-2</v>
      </c>
      <c r="C8" s="115"/>
      <c r="D8" s="40" t="s">
        <v>161</v>
      </c>
      <c r="E8" s="31" t="s">
        <v>138</v>
      </c>
      <c r="F8" s="194"/>
      <c r="G8" s="195"/>
      <c r="H8" s="194"/>
      <c r="I8" s="194"/>
    </row>
    <row r="9" spans="1:9" ht="30" x14ac:dyDescent="0.25">
      <c r="A9" s="28"/>
      <c r="B9" s="81">
        <v>-8.4800000000000001E-5</v>
      </c>
      <c r="C9" s="115"/>
      <c r="D9" s="40" t="s">
        <v>162</v>
      </c>
      <c r="E9" s="31" t="s">
        <v>139</v>
      </c>
      <c r="F9" s="194"/>
      <c r="G9" s="195"/>
      <c r="H9" s="194"/>
      <c r="I9" s="194"/>
    </row>
    <row r="10" spans="1:9" ht="15.75" x14ac:dyDescent="0.25">
      <c r="A10" s="29"/>
      <c r="B10" s="82">
        <v>-1.1195E-2</v>
      </c>
      <c r="C10" s="116"/>
      <c r="D10" s="40" t="s">
        <v>133</v>
      </c>
      <c r="E10" s="13" t="s">
        <v>137</v>
      </c>
      <c r="F10" s="194"/>
      <c r="G10" s="195"/>
      <c r="H10" s="194"/>
      <c r="I10" s="194"/>
    </row>
    <row r="11" spans="1:9" customFormat="1" ht="15.75" x14ac:dyDescent="0.25">
      <c r="A11" s="29"/>
      <c r="B11" s="83">
        <v>-2.8257059999999998</v>
      </c>
      <c r="C11" s="86"/>
      <c r="D11" s="32"/>
      <c r="E11" s="13"/>
      <c r="F11" s="55"/>
      <c r="G11" s="56"/>
      <c r="H11" s="55"/>
      <c r="I11" s="55"/>
    </row>
    <row r="12" spans="1:9" customFormat="1" x14ac:dyDescent="0.25">
      <c r="F12" s="55"/>
      <c r="G12" s="56"/>
      <c r="H12" s="55"/>
      <c r="I12" s="55"/>
    </row>
    <row r="13" spans="1:9" customFormat="1" x14ac:dyDescent="0.25">
      <c r="G13" s="27"/>
      <c r="H13" s="107"/>
      <c r="I13" s="107"/>
    </row>
    <row r="14" spans="1:9" customFormat="1" ht="57.75" thickBot="1" x14ac:dyDescent="0.4">
      <c r="A14" s="87" t="s">
        <v>126</v>
      </c>
      <c r="C14" s="33" t="e">
        <f>EXP((B6*C6+B7*C7+B8*C8+B9*C9+B10*C10+B11))*1000000</f>
        <v>#NUM!</v>
      </c>
      <c r="D14" t="s">
        <v>125</v>
      </c>
      <c r="G14" s="27"/>
      <c r="H14" s="107"/>
      <c r="I14" s="107"/>
    </row>
    <row r="15" spans="1:9" ht="15.75" thickTop="1" x14ac:dyDescent="0.25">
      <c r="G15" s="187"/>
      <c r="H15" s="188"/>
      <c r="I15" s="188"/>
    </row>
  </sheetData>
  <sheetProtection algorithmName="SHA-512" hashValue="VhVwWV0rRNXFJe+a3VdTVDF4Y0zNK1w8Iq/bSPEj9bxMWHkXXAUXlLtbV4iKoExQ2YxO/bqigzZZ6jRkT6NIuw==" saltValue="vF4n0b09h+Qj5UNO8TdllQ=="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showGridLines="0" workbookViewId="0">
      <pane xSplit="2" ySplit="1" topLeftCell="C2" activePane="bottomRight" state="frozen"/>
      <selection pane="topRight" activeCell="C1" sqref="C1"/>
      <selection pane="bottomLeft" activeCell="A2" sqref="A2"/>
      <selection pane="bottomRight" activeCell="F1" sqref="F1"/>
    </sheetView>
  </sheetViews>
  <sheetFormatPr defaultRowHeight="15" x14ac:dyDescent="0.25"/>
  <cols>
    <col min="1" max="1" width="18.140625" style="5" bestFit="1" customWidth="1"/>
    <col min="2" max="2" width="17.42578125" style="5" bestFit="1" customWidth="1"/>
    <col min="3" max="3" width="24.140625" style="5" bestFit="1" customWidth="1"/>
    <col min="4" max="4" width="25.42578125" style="5" bestFit="1" customWidth="1"/>
    <col min="5" max="5" width="23.5703125" style="5" bestFit="1" customWidth="1"/>
    <col min="6" max="6" width="27.85546875" style="5" bestFit="1" customWidth="1"/>
    <col min="7" max="7" width="24.140625" style="5" bestFit="1" customWidth="1"/>
    <col min="8" max="8" width="23" style="5" bestFit="1" customWidth="1"/>
    <col min="9" max="255" width="9.140625" style="5"/>
    <col min="256" max="256" width="14.5703125" style="5" bestFit="1" customWidth="1"/>
    <col min="257" max="257" width="16.140625" style="5" bestFit="1" customWidth="1"/>
    <col min="258" max="258" width="18.42578125" style="5" bestFit="1" customWidth="1"/>
    <col min="259" max="259" width="19.5703125" style="5" bestFit="1" customWidth="1"/>
    <col min="260" max="260" width="18" style="5" bestFit="1" customWidth="1"/>
    <col min="261" max="261" width="21" style="5" bestFit="1" customWidth="1"/>
    <col min="262" max="262" width="18.140625" style="5" bestFit="1" customWidth="1"/>
    <col min="263" max="263" width="22.5703125" style="5" bestFit="1" customWidth="1"/>
    <col min="264" max="264" width="17.140625" style="5" bestFit="1" customWidth="1"/>
    <col min="265" max="511" width="9.140625" style="5"/>
    <col min="512" max="512" width="14.5703125" style="5" bestFit="1" customWidth="1"/>
    <col min="513" max="513" width="16.140625" style="5" bestFit="1" customWidth="1"/>
    <col min="514" max="514" width="18.42578125" style="5" bestFit="1" customWidth="1"/>
    <col min="515" max="515" width="19.5703125" style="5" bestFit="1" customWidth="1"/>
    <col min="516" max="516" width="18" style="5" bestFit="1" customWidth="1"/>
    <col min="517" max="517" width="21" style="5" bestFit="1" customWidth="1"/>
    <col min="518" max="518" width="18.140625" style="5" bestFit="1" customWidth="1"/>
    <col min="519" max="519" width="22.5703125" style="5" bestFit="1" customWidth="1"/>
    <col min="520" max="520" width="17.140625" style="5" bestFit="1" customWidth="1"/>
    <col min="521" max="767" width="9.140625" style="5"/>
    <col min="768" max="768" width="14.5703125" style="5" bestFit="1" customWidth="1"/>
    <col min="769" max="769" width="16.140625" style="5" bestFit="1" customWidth="1"/>
    <col min="770" max="770" width="18.42578125" style="5" bestFit="1" customWidth="1"/>
    <col min="771" max="771" width="19.5703125" style="5" bestFit="1" customWidth="1"/>
    <col min="772" max="772" width="18" style="5" bestFit="1" customWidth="1"/>
    <col min="773" max="773" width="21" style="5" bestFit="1" customWidth="1"/>
    <col min="774" max="774" width="18.140625" style="5" bestFit="1" customWidth="1"/>
    <col min="775" max="775" width="22.5703125" style="5" bestFit="1" customWidth="1"/>
    <col min="776" max="776" width="17.140625" style="5" bestFit="1" customWidth="1"/>
    <col min="777" max="1023" width="9.140625" style="5"/>
    <col min="1024" max="1024" width="14.5703125" style="5" bestFit="1" customWidth="1"/>
    <col min="1025" max="1025" width="16.140625" style="5" bestFit="1" customWidth="1"/>
    <col min="1026" max="1026" width="18.42578125" style="5" bestFit="1" customWidth="1"/>
    <col min="1027" max="1027" width="19.5703125" style="5" bestFit="1" customWidth="1"/>
    <col min="1028" max="1028" width="18" style="5" bestFit="1" customWidth="1"/>
    <col min="1029" max="1029" width="21" style="5" bestFit="1" customWidth="1"/>
    <col min="1030" max="1030" width="18.140625" style="5" bestFit="1" customWidth="1"/>
    <col min="1031" max="1031" width="22.5703125" style="5" bestFit="1" customWidth="1"/>
    <col min="1032" max="1032" width="17.140625" style="5" bestFit="1" customWidth="1"/>
    <col min="1033" max="1279" width="9.140625" style="5"/>
    <col min="1280" max="1280" width="14.5703125" style="5" bestFit="1" customWidth="1"/>
    <col min="1281" max="1281" width="16.140625" style="5" bestFit="1" customWidth="1"/>
    <col min="1282" max="1282" width="18.42578125" style="5" bestFit="1" customWidth="1"/>
    <col min="1283" max="1283" width="19.5703125" style="5" bestFit="1" customWidth="1"/>
    <col min="1284" max="1284" width="18" style="5" bestFit="1" customWidth="1"/>
    <col min="1285" max="1285" width="21" style="5" bestFit="1" customWidth="1"/>
    <col min="1286" max="1286" width="18.140625" style="5" bestFit="1" customWidth="1"/>
    <col min="1287" max="1287" width="22.5703125" style="5" bestFit="1" customWidth="1"/>
    <col min="1288" max="1288" width="17.140625" style="5" bestFit="1" customWidth="1"/>
    <col min="1289" max="1535" width="9.140625" style="5"/>
    <col min="1536" max="1536" width="14.5703125" style="5" bestFit="1" customWidth="1"/>
    <col min="1537" max="1537" width="16.140625" style="5" bestFit="1" customWidth="1"/>
    <col min="1538" max="1538" width="18.42578125" style="5" bestFit="1" customWidth="1"/>
    <col min="1539" max="1539" width="19.5703125" style="5" bestFit="1" customWidth="1"/>
    <col min="1540" max="1540" width="18" style="5" bestFit="1" customWidth="1"/>
    <col min="1541" max="1541" width="21" style="5" bestFit="1" customWidth="1"/>
    <col min="1542" max="1542" width="18.140625" style="5" bestFit="1" customWidth="1"/>
    <col min="1543" max="1543" width="22.5703125" style="5" bestFit="1" customWidth="1"/>
    <col min="1544" max="1544" width="17.140625" style="5" bestFit="1" customWidth="1"/>
    <col min="1545" max="1791" width="9.140625" style="5"/>
    <col min="1792" max="1792" width="14.5703125" style="5" bestFit="1" customWidth="1"/>
    <col min="1793" max="1793" width="16.140625" style="5" bestFit="1" customWidth="1"/>
    <col min="1794" max="1794" width="18.42578125" style="5" bestFit="1" customWidth="1"/>
    <col min="1795" max="1795" width="19.5703125" style="5" bestFit="1" customWidth="1"/>
    <col min="1796" max="1796" width="18" style="5" bestFit="1" customWidth="1"/>
    <col min="1797" max="1797" width="21" style="5" bestFit="1" customWidth="1"/>
    <col min="1798" max="1798" width="18.140625" style="5" bestFit="1" customWidth="1"/>
    <col min="1799" max="1799" width="22.5703125" style="5" bestFit="1" customWidth="1"/>
    <col min="1800" max="1800" width="17.140625" style="5" bestFit="1" customWidth="1"/>
    <col min="1801" max="2047" width="9.140625" style="5"/>
    <col min="2048" max="2048" width="14.5703125" style="5" bestFit="1" customWidth="1"/>
    <col min="2049" max="2049" width="16.140625" style="5" bestFit="1" customWidth="1"/>
    <col min="2050" max="2050" width="18.42578125" style="5" bestFit="1" customWidth="1"/>
    <col min="2051" max="2051" width="19.5703125" style="5" bestFit="1" customWidth="1"/>
    <col min="2052" max="2052" width="18" style="5" bestFit="1" customWidth="1"/>
    <col min="2053" max="2053" width="21" style="5" bestFit="1" customWidth="1"/>
    <col min="2054" max="2054" width="18.140625" style="5" bestFit="1" customWidth="1"/>
    <col min="2055" max="2055" width="22.5703125" style="5" bestFit="1" customWidth="1"/>
    <col min="2056" max="2056" width="17.140625" style="5" bestFit="1" customWidth="1"/>
    <col min="2057" max="2303" width="9.140625" style="5"/>
    <col min="2304" max="2304" width="14.5703125" style="5" bestFit="1" customWidth="1"/>
    <col min="2305" max="2305" width="16.140625" style="5" bestFit="1" customWidth="1"/>
    <col min="2306" max="2306" width="18.42578125" style="5" bestFit="1" customWidth="1"/>
    <col min="2307" max="2307" width="19.5703125" style="5" bestFit="1" customWidth="1"/>
    <col min="2308" max="2308" width="18" style="5" bestFit="1" customWidth="1"/>
    <col min="2309" max="2309" width="21" style="5" bestFit="1" customWidth="1"/>
    <col min="2310" max="2310" width="18.140625" style="5" bestFit="1" customWidth="1"/>
    <col min="2311" max="2311" width="22.5703125" style="5" bestFit="1" customWidth="1"/>
    <col min="2312" max="2312" width="17.140625" style="5" bestFit="1" customWidth="1"/>
    <col min="2313" max="2559" width="9.140625" style="5"/>
    <col min="2560" max="2560" width="14.5703125" style="5" bestFit="1" customWidth="1"/>
    <col min="2561" max="2561" width="16.140625" style="5" bestFit="1" customWidth="1"/>
    <col min="2562" max="2562" width="18.42578125" style="5" bestFit="1" customWidth="1"/>
    <col min="2563" max="2563" width="19.5703125" style="5" bestFit="1" customWidth="1"/>
    <col min="2564" max="2564" width="18" style="5" bestFit="1" customWidth="1"/>
    <col min="2565" max="2565" width="21" style="5" bestFit="1" customWidth="1"/>
    <col min="2566" max="2566" width="18.140625" style="5" bestFit="1" customWidth="1"/>
    <col min="2567" max="2567" width="22.5703125" style="5" bestFit="1" customWidth="1"/>
    <col min="2568" max="2568" width="17.140625" style="5" bestFit="1" customWidth="1"/>
    <col min="2569" max="2815" width="9.140625" style="5"/>
    <col min="2816" max="2816" width="14.5703125" style="5" bestFit="1" customWidth="1"/>
    <col min="2817" max="2817" width="16.140625" style="5" bestFit="1" customWidth="1"/>
    <col min="2818" max="2818" width="18.42578125" style="5" bestFit="1" customWidth="1"/>
    <col min="2819" max="2819" width="19.5703125" style="5" bestFit="1" customWidth="1"/>
    <col min="2820" max="2820" width="18" style="5" bestFit="1" customWidth="1"/>
    <col min="2821" max="2821" width="21" style="5" bestFit="1" customWidth="1"/>
    <col min="2822" max="2822" width="18.140625" style="5" bestFit="1" customWidth="1"/>
    <col min="2823" max="2823" width="22.5703125" style="5" bestFit="1" customWidth="1"/>
    <col min="2824" max="2824" width="17.140625" style="5" bestFit="1" customWidth="1"/>
    <col min="2825" max="3071" width="9.140625" style="5"/>
    <col min="3072" max="3072" width="14.5703125" style="5" bestFit="1" customWidth="1"/>
    <col min="3073" max="3073" width="16.140625" style="5" bestFit="1" customWidth="1"/>
    <col min="3074" max="3074" width="18.42578125" style="5" bestFit="1" customWidth="1"/>
    <col min="3075" max="3075" width="19.5703125" style="5" bestFit="1" customWidth="1"/>
    <col min="3076" max="3076" width="18" style="5" bestFit="1" customWidth="1"/>
    <col min="3077" max="3077" width="21" style="5" bestFit="1" customWidth="1"/>
    <col min="3078" max="3078" width="18.140625" style="5" bestFit="1" customWidth="1"/>
    <col min="3079" max="3079" width="22.5703125" style="5" bestFit="1" customWidth="1"/>
    <col min="3080" max="3080" width="17.140625" style="5" bestFit="1" customWidth="1"/>
    <col min="3081" max="3327" width="9.140625" style="5"/>
    <col min="3328" max="3328" width="14.5703125" style="5" bestFit="1" customWidth="1"/>
    <col min="3329" max="3329" width="16.140625" style="5" bestFit="1" customWidth="1"/>
    <col min="3330" max="3330" width="18.42578125" style="5" bestFit="1" customWidth="1"/>
    <col min="3331" max="3331" width="19.5703125" style="5" bestFit="1" customWidth="1"/>
    <col min="3332" max="3332" width="18" style="5" bestFit="1" customWidth="1"/>
    <col min="3333" max="3333" width="21" style="5" bestFit="1" customWidth="1"/>
    <col min="3334" max="3334" width="18.140625" style="5" bestFit="1" customWidth="1"/>
    <col min="3335" max="3335" width="22.5703125" style="5" bestFit="1" customWidth="1"/>
    <col min="3336" max="3336" width="17.140625" style="5" bestFit="1" customWidth="1"/>
    <col min="3337" max="3583" width="9.140625" style="5"/>
    <col min="3584" max="3584" width="14.5703125" style="5" bestFit="1" customWidth="1"/>
    <col min="3585" max="3585" width="16.140625" style="5" bestFit="1" customWidth="1"/>
    <col min="3586" max="3586" width="18.42578125" style="5" bestFit="1" customWidth="1"/>
    <col min="3587" max="3587" width="19.5703125" style="5" bestFit="1" customWidth="1"/>
    <col min="3588" max="3588" width="18" style="5" bestFit="1" customWidth="1"/>
    <col min="3589" max="3589" width="21" style="5" bestFit="1" customWidth="1"/>
    <col min="3590" max="3590" width="18.140625" style="5" bestFit="1" customWidth="1"/>
    <col min="3591" max="3591" width="22.5703125" style="5" bestFit="1" customWidth="1"/>
    <col min="3592" max="3592" width="17.140625" style="5" bestFit="1" customWidth="1"/>
    <col min="3593" max="3839" width="9.140625" style="5"/>
    <col min="3840" max="3840" width="14.5703125" style="5" bestFit="1" customWidth="1"/>
    <col min="3841" max="3841" width="16.140625" style="5" bestFit="1" customWidth="1"/>
    <col min="3842" max="3842" width="18.42578125" style="5" bestFit="1" customWidth="1"/>
    <col min="3843" max="3843" width="19.5703125" style="5" bestFit="1" customWidth="1"/>
    <col min="3844" max="3844" width="18" style="5" bestFit="1" customWidth="1"/>
    <col min="3845" max="3845" width="21" style="5" bestFit="1" customWidth="1"/>
    <col min="3846" max="3846" width="18.140625" style="5" bestFit="1" customWidth="1"/>
    <col min="3847" max="3847" width="22.5703125" style="5" bestFit="1" customWidth="1"/>
    <col min="3848" max="3848" width="17.140625" style="5" bestFit="1" customWidth="1"/>
    <col min="3849" max="4095" width="9.140625" style="5"/>
    <col min="4096" max="4096" width="14.5703125" style="5" bestFit="1" customWidth="1"/>
    <col min="4097" max="4097" width="16.140625" style="5" bestFit="1" customWidth="1"/>
    <col min="4098" max="4098" width="18.42578125" style="5" bestFit="1" customWidth="1"/>
    <col min="4099" max="4099" width="19.5703125" style="5" bestFit="1" customWidth="1"/>
    <col min="4100" max="4100" width="18" style="5" bestFit="1" customWidth="1"/>
    <col min="4101" max="4101" width="21" style="5" bestFit="1" customWidth="1"/>
    <col min="4102" max="4102" width="18.140625" style="5" bestFit="1" customWidth="1"/>
    <col min="4103" max="4103" width="22.5703125" style="5" bestFit="1" customWidth="1"/>
    <col min="4104" max="4104" width="17.140625" style="5" bestFit="1" customWidth="1"/>
    <col min="4105" max="4351" width="9.140625" style="5"/>
    <col min="4352" max="4352" width="14.5703125" style="5" bestFit="1" customWidth="1"/>
    <col min="4353" max="4353" width="16.140625" style="5" bestFit="1" customWidth="1"/>
    <col min="4354" max="4354" width="18.42578125" style="5" bestFit="1" customWidth="1"/>
    <col min="4355" max="4355" width="19.5703125" style="5" bestFit="1" customWidth="1"/>
    <col min="4356" max="4356" width="18" style="5" bestFit="1" customWidth="1"/>
    <col min="4357" max="4357" width="21" style="5" bestFit="1" customWidth="1"/>
    <col min="4358" max="4358" width="18.140625" style="5" bestFit="1" customWidth="1"/>
    <col min="4359" max="4359" width="22.5703125" style="5" bestFit="1" customWidth="1"/>
    <col min="4360" max="4360" width="17.140625" style="5" bestFit="1" customWidth="1"/>
    <col min="4361" max="4607" width="9.140625" style="5"/>
    <col min="4608" max="4608" width="14.5703125" style="5" bestFit="1" customWidth="1"/>
    <col min="4609" max="4609" width="16.140625" style="5" bestFit="1" customWidth="1"/>
    <col min="4610" max="4610" width="18.42578125" style="5" bestFit="1" customWidth="1"/>
    <col min="4611" max="4611" width="19.5703125" style="5" bestFit="1" customWidth="1"/>
    <col min="4612" max="4612" width="18" style="5" bestFit="1" customWidth="1"/>
    <col min="4613" max="4613" width="21" style="5" bestFit="1" customWidth="1"/>
    <col min="4614" max="4614" width="18.140625" style="5" bestFit="1" customWidth="1"/>
    <col min="4615" max="4615" width="22.5703125" style="5" bestFit="1" customWidth="1"/>
    <col min="4616" max="4616" width="17.140625" style="5" bestFit="1" customWidth="1"/>
    <col min="4617" max="4863" width="9.140625" style="5"/>
    <col min="4864" max="4864" width="14.5703125" style="5" bestFit="1" customWidth="1"/>
    <col min="4865" max="4865" width="16.140625" style="5" bestFit="1" customWidth="1"/>
    <col min="4866" max="4866" width="18.42578125" style="5" bestFit="1" customWidth="1"/>
    <col min="4867" max="4867" width="19.5703125" style="5" bestFit="1" customWidth="1"/>
    <col min="4868" max="4868" width="18" style="5" bestFit="1" customWidth="1"/>
    <col min="4869" max="4869" width="21" style="5" bestFit="1" customWidth="1"/>
    <col min="4870" max="4870" width="18.140625" style="5" bestFit="1" customWidth="1"/>
    <col min="4871" max="4871" width="22.5703125" style="5" bestFit="1" customWidth="1"/>
    <col min="4872" max="4872" width="17.140625" style="5" bestFit="1" customWidth="1"/>
    <col min="4873" max="5119" width="9.140625" style="5"/>
    <col min="5120" max="5120" width="14.5703125" style="5" bestFit="1" customWidth="1"/>
    <col min="5121" max="5121" width="16.140625" style="5" bestFit="1" customWidth="1"/>
    <col min="5122" max="5122" width="18.42578125" style="5" bestFit="1" customWidth="1"/>
    <col min="5123" max="5123" width="19.5703125" style="5" bestFit="1" customWidth="1"/>
    <col min="5124" max="5124" width="18" style="5" bestFit="1" customWidth="1"/>
    <col min="5125" max="5125" width="21" style="5" bestFit="1" customWidth="1"/>
    <col min="5126" max="5126" width="18.140625" style="5" bestFit="1" customWidth="1"/>
    <col min="5127" max="5127" width="22.5703125" style="5" bestFit="1" customWidth="1"/>
    <col min="5128" max="5128" width="17.140625" style="5" bestFit="1" customWidth="1"/>
    <col min="5129" max="5375" width="9.140625" style="5"/>
    <col min="5376" max="5376" width="14.5703125" style="5" bestFit="1" customWidth="1"/>
    <col min="5377" max="5377" width="16.140625" style="5" bestFit="1" customWidth="1"/>
    <col min="5378" max="5378" width="18.42578125" style="5" bestFit="1" customWidth="1"/>
    <col min="5379" max="5379" width="19.5703125" style="5" bestFit="1" customWidth="1"/>
    <col min="5380" max="5380" width="18" style="5" bestFit="1" customWidth="1"/>
    <col min="5381" max="5381" width="21" style="5" bestFit="1" customWidth="1"/>
    <col min="5382" max="5382" width="18.140625" style="5" bestFit="1" customWidth="1"/>
    <col min="5383" max="5383" width="22.5703125" style="5" bestFit="1" customWidth="1"/>
    <col min="5384" max="5384" width="17.140625" style="5" bestFit="1" customWidth="1"/>
    <col min="5385" max="5631" width="9.140625" style="5"/>
    <col min="5632" max="5632" width="14.5703125" style="5" bestFit="1" customWidth="1"/>
    <col min="5633" max="5633" width="16.140625" style="5" bestFit="1" customWidth="1"/>
    <col min="5634" max="5634" width="18.42578125" style="5" bestFit="1" customWidth="1"/>
    <col min="5635" max="5635" width="19.5703125" style="5" bestFit="1" customWidth="1"/>
    <col min="5636" max="5636" width="18" style="5" bestFit="1" customWidth="1"/>
    <col min="5637" max="5637" width="21" style="5" bestFit="1" customWidth="1"/>
    <col min="5638" max="5638" width="18.140625" style="5" bestFit="1" customWidth="1"/>
    <col min="5639" max="5639" width="22.5703125" style="5" bestFit="1" customWidth="1"/>
    <col min="5640" max="5640" width="17.140625" style="5" bestFit="1" customWidth="1"/>
    <col min="5641" max="5887" width="9.140625" style="5"/>
    <col min="5888" max="5888" width="14.5703125" style="5" bestFit="1" customWidth="1"/>
    <col min="5889" max="5889" width="16.140625" style="5" bestFit="1" customWidth="1"/>
    <col min="5890" max="5890" width="18.42578125" style="5" bestFit="1" customWidth="1"/>
    <col min="5891" max="5891" width="19.5703125" style="5" bestFit="1" customWidth="1"/>
    <col min="5892" max="5892" width="18" style="5" bestFit="1" customWidth="1"/>
    <col min="5893" max="5893" width="21" style="5" bestFit="1" customWidth="1"/>
    <col min="5894" max="5894" width="18.140625" style="5" bestFit="1" customWidth="1"/>
    <col min="5895" max="5895" width="22.5703125" style="5" bestFit="1" customWidth="1"/>
    <col min="5896" max="5896" width="17.140625" style="5" bestFit="1" customWidth="1"/>
    <col min="5897" max="6143" width="9.140625" style="5"/>
    <col min="6144" max="6144" width="14.5703125" style="5" bestFit="1" customWidth="1"/>
    <col min="6145" max="6145" width="16.140625" style="5" bestFit="1" customWidth="1"/>
    <col min="6146" max="6146" width="18.42578125" style="5" bestFit="1" customWidth="1"/>
    <col min="6147" max="6147" width="19.5703125" style="5" bestFit="1" customWidth="1"/>
    <col min="6148" max="6148" width="18" style="5" bestFit="1" customWidth="1"/>
    <col min="6149" max="6149" width="21" style="5" bestFit="1" customWidth="1"/>
    <col min="6150" max="6150" width="18.140625" style="5" bestFit="1" customWidth="1"/>
    <col min="6151" max="6151" width="22.5703125" style="5" bestFit="1" customWidth="1"/>
    <col min="6152" max="6152" width="17.140625" style="5" bestFit="1" customWidth="1"/>
    <col min="6153" max="6399" width="9.140625" style="5"/>
    <col min="6400" max="6400" width="14.5703125" style="5" bestFit="1" customWidth="1"/>
    <col min="6401" max="6401" width="16.140625" style="5" bestFit="1" customWidth="1"/>
    <col min="6402" max="6402" width="18.42578125" style="5" bestFit="1" customWidth="1"/>
    <col min="6403" max="6403" width="19.5703125" style="5" bestFit="1" customWidth="1"/>
    <col min="6404" max="6404" width="18" style="5" bestFit="1" customWidth="1"/>
    <col min="6405" max="6405" width="21" style="5" bestFit="1" customWidth="1"/>
    <col min="6406" max="6406" width="18.140625" style="5" bestFit="1" customWidth="1"/>
    <col min="6407" max="6407" width="22.5703125" style="5" bestFit="1" customWidth="1"/>
    <col min="6408" max="6408" width="17.140625" style="5" bestFit="1" customWidth="1"/>
    <col min="6409" max="6655" width="9.140625" style="5"/>
    <col min="6656" max="6656" width="14.5703125" style="5" bestFit="1" customWidth="1"/>
    <col min="6657" max="6657" width="16.140625" style="5" bestFit="1" customWidth="1"/>
    <col min="6658" max="6658" width="18.42578125" style="5" bestFit="1" customWidth="1"/>
    <col min="6659" max="6659" width="19.5703125" style="5" bestFit="1" customWidth="1"/>
    <col min="6660" max="6660" width="18" style="5" bestFit="1" customWidth="1"/>
    <col min="6661" max="6661" width="21" style="5" bestFit="1" customWidth="1"/>
    <col min="6662" max="6662" width="18.140625" style="5" bestFit="1" customWidth="1"/>
    <col min="6663" max="6663" width="22.5703125" style="5" bestFit="1" customWidth="1"/>
    <col min="6664" max="6664" width="17.140625" style="5" bestFit="1" customWidth="1"/>
    <col min="6665" max="6911" width="9.140625" style="5"/>
    <col min="6912" max="6912" width="14.5703125" style="5" bestFit="1" customWidth="1"/>
    <col min="6913" max="6913" width="16.140625" style="5" bestFit="1" customWidth="1"/>
    <col min="6914" max="6914" width="18.42578125" style="5" bestFit="1" customWidth="1"/>
    <col min="6915" max="6915" width="19.5703125" style="5" bestFit="1" customWidth="1"/>
    <col min="6916" max="6916" width="18" style="5" bestFit="1" customWidth="1"/>
    <col min="6917" max="6917" width="21" style="5" bestFit="1" customWidth="1"/>
    <col min="6918" max="6918" width="18.140625" style="5" bestFit="1" customWidth="1"/>
    <col min="6919" max="6919" width="22.5703125" style="5" bestFit="1" customWidth="1"/>
    <col min="6920" max="6920" width="17.140625" style="5" bestFit="1" customWidth="1"/>
    <col min="6921" max="7167" width="9.140625" style="5"/>
    <col min="7168" max="7168" width="14.5703125" style="5" bestFit="1" customWidth="1"/>
    <col min="7169" max="7169" width="16.140625" style="5" bestFit="1" customWidth="1"/>
    <col min="7170" max="7170" width="18.42578125" style="5" bestFit="1" customWidth="1"/>
    <col min="7171" max="7171" width="19.5703125" style="5" bestFit="1" customWidth="1"/>
    <col min="7172" max="7172" width="18" style="5" bestFit="1" customWidth="1"/>
    <col min="7173" max="7173" width="21" style="5" bestFit="1" customWidth="1"/>
    <col min="7174" max="7174" width="18.140625" style="5" bestFit="1" customWidth="1"/>
    <col min="7175" max="7175" width="22.5703125" style="5" bestFit="1" customWidth="1"/>
    <col min="7176" max="7176" width="17.140625" style="5" bestFit="1" customWidth="1"/>
    <col min="7177" max="7423" width="9.140625" style="5"/>
    <col min="7424" max="7424" width="14.5703125" style="5" bestFit="1" customWidth="1"/>
    <col min="7425" max="7425" width="16.140625" style="5" bestFit="1" customWidth="1"/>
    <col min="7426" max="7426" width="18.42578125" style="5" bestFit="1" customWidth="1"/>
    <col min="7427" max="7427" width="19.5703125" style="5" bestFit="1" customWidth="1"/>
    <col min="7428" max="7428" width="18" style="5" bestFit="1" customWidth="1"/>
    <col min="7429" max="7429" width="21" style="5" bestFit="1" customWidth="1"/>
    <col min="7430" max="7430" width="18.140625" style="5" bestFit="1" customWidth="1"/>
    <col min="7431" max="7431" width="22.5703125" style="5" bestFit="1" customWidth="1"/>
    <col min="7432" max="7432" width="17.140625" style="5" bestFit="1" customWidth="1"/>
    <col min="7433" max="7679" width="9.140625" style="5"/>
    <col min="7680" max="7680" width="14.5703125" style="5" bestFit="1" customWidth="1"/>
    <col min="7681" max="7681" width="16.140625" style="5" bestFit="1" customWidth="1"/>
    <col min="7682" max="7682" width="18.42578125" style="5" bestFit="1" customWidth="1"/>
    <col min="7683" max="7683" width="19.5703125" style="5" bestFit="1" customWidth="1"/>
    <col min="7684" max="7684" width="18" style="5" bestFit="1" customWidth="1"/>
    <col min="7685" max="7685" width="21" style="5" bestFit="1" customWidth="1"/>
    <col min="7686" max="7686" width="18.140625" style="5" bestFit="1" customWidth="1"/>
    <col min="7687" max="7687" width="22.5703125" style="5" bestFit="1" customWidth="1"/>
    <col min="7688" max="7688" width="17.140625" style="5" bestFit="1" customWidth="1"/>
    <col min="7689" max="7935" width="9.140625" style="5"/>
    <col min="7936" max="7936" width="14.5703125" style="5" bestFit="1" customWidth="1"/>
    <col min="7937" max="7937" width="16.140625" style="5" bestFit="1" customWidth="1"/>
    <col min="7938" max="7938" width="18.42578125" style="5" bestFit="1" customWidth="1"/>
    <col min="7939" max="7939" width="19.5703125" style="5" bestFit="1" customWidth="1"/>
    <col min="7940" max="7940" width="18" style="5" bestFit="1" customWidth="1"/>
    <col min="7941" max="7941" width="21" style="5" bestFit="1" customWidth="1"/>
    <col min="7942" max="7942" width="18.140625" style="5" bestFit="1" customWidth="1"/>
    <col min="7943" max="7943" width="22.5703125" style="5" bestFit="1" customWidth="1"/>
    <col min="7944" max="7944" width="17.140625" style="5" bestFit="1" customWidth="1"/>
    <col min="7945" max="8191" width="9.140625" style="5"/>
    <col min="8192" max="8192" width="14.5703125" style="5" bestFit="1" customWidth="1"/>
    <col min="8193" max="8193" width="16.140625" style="5" bestFit="1" customWidth="1"/>
    <col min="8194" max="8194" width="18.42578125" style="5" bestFit="1" customWidth="1"/>
    <col min="8195" max="8195" width="19.5703125" style="5" bestFit="1" customWidth="1"/>
    <col min="8196" max="8196" width="18" style="5" bestFit="1" customWidth="1"/>
    <col min="8197" max="8197" width="21" style="5" bestFit="1" customWidth="1"/>
    <col min="8198" max="8198" width="18.140625" style="5" bestFit="1" customWidth="1"/>
    <col min="8199" max="8199" width="22.5703125" style="5" bestFit="1" customWidth="1"/>
    <col min="8200" max="8200" width="17.140625" style="5" bestFit="1" customWidth="1"/>
    <col min="8201" max="8447" width="9.140625" style="5"/>
    <col min="8448" max="8448" width="14.5703125" style="5" bestFit="1" customWidth="1"/>
    <col min="8449" max="8449" width="16.140625" style="5" bestFit="1" customWidth="1"/>
    <col min="8450" max="8450" width="18.42578125" style="5" bestFit="1" customWidth="1"/>
    <col min="8451" max="8451" width="19.5703125" style="5" bestFit="1" customWidth="1"/>
    <col min="8452" max="8452" width="18" style="5" bestFit="1" customWidth="1"/>
    <col min="8453" max="8453" width="21" style="5" bestFit="1" customWidth="1"/>
    <col min="8454" max="8454" width="18.140625" style="5" bestFit="1" customWidth="1"/>
    <col min="8455" max="8455" width="22.5703125" style="5" bestFit="1" customWidth="1"/>
    <col min="8456" max="8456" width="17.140625" style="5" bestFit="1" customWidth="1"/>
    <col min="8457" max="8703" width="9.140625" style="5"/>
    <col min="8704" max="8704" width="14.5703125" style="5" bestFit="1" customWidth="1"/>
    <col min="8705" max="8705" width="16.140625" style="5" bestFit="1" customWidth="1"/>
    <col min="8706" max="8706" width="18.42578125" style="5" bestFit="1" customWidth="1"/>
    <col min="8707" max="8707" width="19.5703125" style="5" bestFit="1" customWidth="1"/>
    <col min="8708" max="8708" width="18" style="5" bestFit="1" customWidth="1"/>
    <col min="8709" max="8709" width="21" style="5" bestFit="1" customWidth="1"/>
    <col min="8710" max="8710" width="18.140625" style="5" bestFit="1" customWidth="1"/>
    <col min="8711" max="8711" width="22.5703125" style="5" bestFit="1" customWidth="1"/>
    <col min="8712" max="8712" width="17.140625" style="5" bestFit="1" customWidth="1"/>
    <col min="8713" max="8959" width="9.140625" style="5"/>
    <col min="8960" max="8960" width="14.5703125" style="5" bestFit="1" customWidth="1"/>
    <col min="8961" max="8961" width="16.140625" style="5" bestFit="1" customWidth="1"/>
    <col min="8962" max="8962" width="18.42578125" style="5" bestFit="1" customWidth="1"/>
    <col min="8963" max="8963" width="19.5703125" style="5" bestFit="1" customWidth="1"/>
    <col min="8964" max="8964" width="18" style="5" bestFit="1" customWidth="1"/>
    <col min="8965" max="8965" width="21" style="5" bestFit="1" customWidth="1"/>
    <col min="8966" max="8966" width="18.140625" style="5" bestFit="1" customWidth="1"/>
    <col min="8967" max="8967" width="22.5703125" style="5" bestFit="1" customWidth="1"/>
    <col min="8968" max="8968" width="17.140625" style="5" bestFit="1" customWidth="1"/>
    <col min="8969" max="9215" width="9.140625" style="5"/>
    <col min="9216" max="9216" width="14.5703125" style="5" bestFit="1" customWidth="1"/>
    <col min="9217" max="9217" width="16.140625" style="5" bestFit="1" customWidth="1"/>
    <col min="9218" max="9218" width="18.42578125" style="5" bestFit="1" customWidth="1"/>
    <col min="9219" max="9219" width="19.5703125" style="5" bestFit="1" customWidth="1"/>
    <col min="9220" max="9220" width="18" style="5" bestFit="1" customWidth="1"/>
    <col min="9221" max="9221" width="21" style="5" bestFit="1" customWidth="1"/>
    <col min="9222" max="9222" width="18.140625" style="5" bestFit="1" customWidth="1"/>
    <col min="9223" max="9223" width="22.5703125" style="5" bestFit="1" customWidth="1"/>
    <col min="9224" max="9224" width="17.140625" style="5" bestFit="1" customWidth="1"/>
    <col min="9225" max="9471" width="9.140625" style="5"/>
    <col min="9472" max="9472" width="14.5703125" style="5" bestFit="1" customWidth="1"/>
    <col min="9473" max="9473" width="16.140625" style="5" bestFit="1" customWidth="1"/>
    <col min="9474" max="9474" width="18.42578125" style="5" bestFit="1" customWidth="1"/>
    <col min="9475" max="9475" width="19.5703125" style="5" bestFit="1" customWidth="1"/>
    <col min="9476" max="9476" width="18" style="5" bestFit="1" customWidth="1"/>
    <col min="9477" max="9477" width="21" style="5" bestFit="1" customWidth="1"/>
    <col min="9478" max="9478" width="18.140625" style="5" bestFit="1" customWidth="1"/>
    <col min="9479" max="9479" width="22.5703125" style="5" bestFit="1" customWidth="1"/>
    <col min="9480" max="9480" width="17.140625" style="5" bestFit="1" customWidth="1"/>
    <col min="9481" max="9727" width="9.140625" style="5"/>
    <col min="9728" max="9728" width="14.5703125" style="5" bestFit="1" customWidth="1"/>
    <col min="9729" max="9729" width="16.140625" style="5" bestFit="1" customWidth="1"/>
    <col min="9730" max="9730" width="18.42578125" style="5" bestFit="1" customWidth="1"/>
    <col min="9731" max="9731" width="19.5703125" style="5" bestFit="1" customWidth="1"/>
    <col min="9732" max="9732" width="18" style="5" bestFit="1" customWidth="1"/>
    <col min="9733" max="9733" width="21" style="5" bestFit="1" customWidth="1"/>
    <col min="9734" max="9734" width="18.140625" style="5" bestFit="1" customWidth="1"/>
    <col min="9735" max="9735" width="22.5703125" style="5" bestFit="1" customWidth="1"/>
    <col min="9736" max="9736" width="17.140625" style="5" bestFit="1" customWidth="1"/>
    <col min="9737" max="9983" width="9.140625" style="5"/>
    <col min="9984" max="9984" width="14.5703125" style="5" bestFit="1" customWidth="1"/>
    <col min="9985" max="9985" width="16.140625" style="5" bestFit="1" customWidth="1"/>
    <col min="9986" max="9986" width="18.42578125" style="5" bestFit="1" customWidth="1"/>
    <col min="9987" max="9987" width="19.5703125" style="5" bestFit="1" customWidth="1"/>
    <col min="9988" max="9988" width="18" style="5" bestFit="1" customWidth="1"/>
    <col min="9989" max="9989" width="21" style="5" bestFit="1" customWidth="1"/>
    <col min="9990" max="9990" width="18.140625" style="5" bestFit="1" customWidth="1"/>
    <col min="9991" max="9991" width="22.5703125" style="5" bestFit="1" customWidth="1"/>
    <col min="9992" max="9992" width="17.140625" style="5" bestFit="1" customWidth="1"/>
    <col min="9993" max="10239" width="9.140625" style="5"/>
    <col min="10240" max="10240" width="14.5703125" style="5" bestFit="1" customWidth="1"/>
    <col min="10241" max="10241" width="16.140625" style="5" bestFit="1" customWidth="1"/>
    <col min="10242" max="10242" width="18.42578125" style="5" bestFit="1" customWidth="1"/>
    <col min="10243" max="10243" width="19.5703125" style="5" bestFit="1" customWidth="1"/>
    <col min="10244" max="10244" width="18" style="5" bestFit="1" customWidth="1"/>
    <col min="10245" max="10245" width="21" style="5" bestFit="1" customWidth="1"/>
    <col min="10246" max="10246" width="18.140625" style="5" bestFit="1" customWidth="1"/>
    <col min="10247" max="10247" width="22.5703125" style="5" bestFit="1" customWidth="1"/>
    <col min="10248" max="10248" width="17.140625" style="5" bestFit="1" customWidth="1"/>
    <col min="10249" max="10495" width="9.140625" style="5"/>
    <col min="10496" max="10496" width="14.5703125" style="5" bestFit="1" customWidth="1"/>
    <col min="10497" max="10497" width="16.140625" style="5" bestFit="1" customWidth="1"/>
    <col min="10498" max="10498" width="18.42578125" style="5" bestFit="1" customWidth="1"/>
    <col min="10499" max="10499" width="19.5703125" style="5" bestFit="1" customWidth="1"/>
    <col min="10500" max="10500" width="18" style="5" bestFit="1" customWidth="1"/>
    <col min="10501" max="10501" width="21" style="5" bestFit="1" customWidth="1"/>
    <col min="10502" max="10502" width="18.140625" style="5" bestFit="1" customWidth="1"/>
    <col min="10503" max="10503" width="22.5703125" style="5" bestFit="1" customWidth="1"/>
    <col min="10504" max="10504" width="17.140625" style="5" bestFit="1" customWidth="1"/>
    <col min="10505" max="10751" width="9.140625" style="5"/>
    <col min="10752" max="10752" width="14.5703125" style="5" bestFit="1" customWidth="1"/>
    <col min="10753" max="10753" width="16.140625" style="5" bestFit="1" customWidth="1"/>
    <col min="10754" max="10754" width="18.42578125" style="5" bestFit="1" customWidth="1"/>
    <col min="10755" max="10755" width="19.5703125" style="5" bestFit="1" customWidth="1"/>
    <col min="10756" max="10756" width="18" style="5" bestFit="1" customWidth="1"/>
    <col min="10757" max="10757" width="21" style="5" bestFit="1" customWidth="1"/>
    <col min="10758" max="10758" width="18.140625" style="5" bestFit="1" customWidth="1"/>
    <col min="10759" max="10759" width="22.5703125" style="5" bestFit="1" customWidth="1"/>
    <col min="10760" max="10760" width="17.140625" style="5" bestFit="1" customWidth="1"/>
    <col min="10761" max="11007" width="9.140625" style="5"/>
    <col min="11008" max="11008" width="14.5703125" style="5" bestFit="1" customWidth="1"/>
    <col min="11009" max="11009" width="16.140625" style="5" bestFit="1" customWidth="1"/>
    <col min="11010" max="11010" width="18.42578125" style="5" bestFit="1" customWidth="1"/>
    <col min="11011" max="11011" width="19.5703125" style="5" bestFit="1" customWidth="1"/>
    <col min="11012" max="11012" width="18" style="5" bestFit="1" customWidth="1"/>
    <col min="11013" max="11013" width="21" style="5" bestFit="1" customWidth="1"/>
    <col min="11014" max="11014" width="18.140625" style="5" bestFit="1" customWidth="1"/>
    <col min="11015" max="11015" width="22.5703125" style="5" bestFit="1" customWidth="1"/>
    <col min="11016" max="11016" width="17.140625" style="5" bestFit="1" customWidth="1"/>
    <col min="11017" max="11263" width="9.140625" style="5"/>
    <col min="11264" max="11264" width="14.5703125" style="5" bestFit="1" customWidth="1"/>
    <col min="11265" max="11265" width="16.140625" style="5" bestFit="1" customWidth="1"/>
    <col min="11266" max="11266" width="18.42578125" style="5" bestFit="1" customWidth="1"/>
    <col min="11267" max="11267" width="19.5703125" style="5" bestFit="1" customWidth="1"/>
    <col min="11268" max="11268" width="18" style="5" bestFit="1" customWidth="1"/>
    <col min="11269" max="11269" width="21" style="5" bestFit="1" customWidth="1"/>
    <col min="11270" max="11270" width="18.140625" style="5" bestFit="1" customWidth="1"/>
    <col min="11271" max="11271" width="22.5703125" style="5" bestFit="1" customWidth="1"/>
    <col min="11272" max="11272" width="17.140625" style="5" bestFit="1" customWidth="1"/>
    <col min="11273" max="11519" width="9.140625" style="5"/>
    <col min="11520" max="11520" width="14.5703125" style="5" bestFit="1" customWidth="1"/>
    <col min="11521" max="11521" width="16.140625" style="5" bestFit="1" customWidth="1"/>
    <col min="11522" max="11522" width="18.42578125" style="5" bestFit="1" customWidth="1"/>
    <col min="11523" max="11523" width="19.5703125" style="5" bestFit="1" customWidth="1"/>
    <col min="11524" max="11524" width="18" style="5" bestFit="1" customWidth="1"/>
    <col min="11525" max="11525" width="21" style="5" bestFit="1" customWidth="1"/>
    <col min="11526" max="11526" width="18.140625" style="5" bestFit="1" customWidth="1"/>
    <col min="11527" max="11527" width="22.5703125" style="5" bestFit="1" customWidth="1"/>
    <col min="11528" max="11528" width="17.140625" style="5" bestFit="1" customWidth="1"/>
    <col min="11529" max="11775" width="9.140625" style="5"/>
    <col min="11776" max="11776" width="14.5703125" style="5" bestFit="1" customWidth="1"/>
    <col min="11777" max="11777" width="16.140625" style="5" bestFit="1" customWidth="1"/>
    <col min="11778" max="11778" width="18.42578125" style="5" bestFit="1" customWidth="1"/>
    <col min="11779" max="11779" width="19.5703125" style="5" bestFit="1" customWidth="1"/>
    <col min="11780" max="11780" width="18" style="5" bestFit="1" customWidth="1"/>
    <col min="11781" max="11781" width="21" style="5" bestFit="1" customWidth="1"/>
    <col min="11782" max="11782" width="18.140625" style="5" bestFit="1" customWidth="1"/>
    <col min="11783" max="11783" width="22.5703125" style="5" bestFit="1" customWidth="1"/>
    <col min="11784" max="11784" width="17.140625" style="5" bestFit="1" customWidth="1"/>
    <col min="11785" max="12031" width="9.140625" style="5"/>
    <col min="12032" max="12032" width="14.5703125" style="5" bestFit="1" customWidth="1"/>
    <col min="12033" max="12033" width="16.140625" style="5" bestFit="1" customWidth="1"/>
    <col min="12034" max="12034" width="18.42578125" style="5" bestFit="1" customWidth="1"/>
    <col min="12035" max="12035" width="19.5703125" style="5" bestFit="1" customWidth="1"/>
    <col min="12036" max="12036" width="18" style="5" bestFit="1" customWidth="1"/>
    <col min="12037" max="12037" width="21" style="5" bestFit="1" customWidth="1"/>
    <col min="12038" max="12038" width="18.140625" style="5" bestFit="1" customWidth="1"/>
    <col min="12039" max="12039" width="22.5703125" style="5" bestFit="1" customWidth="1"/>
    <col min="12040" max="12040" width="17.140625" style="5" bestFit="1" customWidth="1"/>
    <col min="12041" max="12287" width="9.140625" style="5"/>
    <col min="12288" max="12288" width="14.5703125" style="5" bestFit="1" customWidth="1"/>
    <col min="12289" max="12289" width="16.140625" style="5" bestFit="1" customWidth="1"/>
    <col min="12290" max="12290" width="18.42578125" style="5" bestFit="1" customWidth="1"/>
    <col min="12291" max="12291" width="19.5703125" style="5" bestFit="1" customWidth="1"/>
    <col min="12292" max="12292" width="18" style="5" bestFit="1" customWidth="1"/>
    <col min="12293" max="12293" width="21" style="5" bestFit="1" customWidth="1"/>
    <col min="12294" max="12294" width="18.140625" style="5" bestFit="1" customWidth="1"/>
    <col min="12295" max="12295" width="22.5703125" style="5" bestFit="1" customWidth="1"/>
    <col min="12296" max="12296" width="17.140625" style="5" bestFit="1" customWidth="1"/>
    <col min="12297" max="12543" width="9.140625" style="5"/>
    <col min="12544" max="12544" width="14.5703125" style="5" bestFit="1" customWidth="1"/>
    <col min="12545" max="12545" width="16.140625" style="5" bestFit="1" customWidth="1"/>
    <col min="12546" max="12546" width="18.42578125" style="5" bestFit="1" customWidth="1"/>
    <col min="12547" max="12547" width="19.5703125" style="5" bestFit="1" customWidth="1"/>
    <col min="12548" max="12548" width="18" style="5" bestFit="1" customWidth="1"/>
    <col min="12549" max="12549" width="21" style="5" bestFit="1" customWidth="1"/>
    <col min="12550" max="12550" width="18.140625" style="5" bestFit="1" customWidth="1"/>
    <col min="12551" max="12551" width="22.5703125" style="5" bestFit="1" customWidth="1"/>
    <col min="12552" max="12552" width="17.140625" style="5" bestFit="1" customWidth="1"/>
    <col min="12553" max="12799" width="9.140625" style="5"/>
    <col min="12800" max="12800" width="14.5703125" style="5" bestFit="1" customWidth="1"/>
    <col min="12801" max="12801" width="16.140625" style="5" bestFit="1" customWidth="1"/>
    <col min="12802" max="12802" width="18.42578125" style="5" bestFit="1" customWidth="1"/>
    <col min="12803" max="12803" width="19.5703125" style="5" bestFit="1" customWidth="1"/>
    <col min="12804" max="12804" width="18" style="5" bestFit="1" customWidth="1"/>
    <col min="12805" max="12805" width="21" style="5" bestFit="1" customWidth="1"/>
    <col min="12806" max="12806" width="18.140625" style="5" bestFit="1" customWidth="1"/>
    <col min="12807" max="12807" width="22.5703125" style="5" bestFit="1" customWidth="1"/>
    <col min="12808" max="12808" width="17.140625" style="5" bestFit="1" customWidth="1"/>
    <col min="12809" max="13055" width="9.140625" style="5"/>
    <col min="13056" max="13056" width="14.5703125" style="5" bestFit="1" customWidth="1"/>
    <col min="13057" max="13057" width="16.140625" style="5" bestFit="1" customWidth="1"/>
    <col min="13058" max="13058" width="18.42578125" style="5" bestFit="1" customWidth="1"/>
    <col min="13059" max="13059" width="19.5703125" style="5" bestFit="1" customWidth="1"/>
    <col min="13060" max="13060" width="18" style="5" bestFit="1" customWidth="1"/>
    <col min="13061" max="13061" width="21" style="5" bestFit="1" customWidth="1"/>
    <col min="13062" max="13062" width="18.140625" style="5" bestFit="1" customWidth="1"/>
    <col min="13063" max="13063" width="22.5703125" style="5" bestFit="1" customWidth="1"/>
    <col min="13064" max="13064" width="17.140625" style="5" bestFit="1" customWidth="1"/>
    <col min="13065" max="13311" width="9.140625" style="5"/>
    <col min="13312" max="13312" width="14.5703125" style="5" bestFit="1" customWidth="1"/>
    <col min="13313" max="13313" width="16.140625" style="5" bestFit="1" customWidth="1"/>
    <col min="13314" max="13314" width="18.42578125" style="5" bestFit="1" customWidth="1"/>
    <col min="13315" max="13315" width="19.5703125" style="5" bestFit="1" customWidth="1"/>
    <col min="13316" max="13316" width="18" style="5" bestFit="1" customWidth="1"/>
    <col min="13317" max="13317" width="21" style="5" bestFit="1" customWidth="1"/>
    <col min="13318" max="13318" width="18.140625" style="5" bestFit="1" customWidth="1"/>
    <col min="13319" max="13319" width="22.5703125" style="5" bestFit="1" customWidth="1"/>
    <col min="13320" max="13320" width="17.140625" style="5" bestFit="1" customWidth="1"/>
    <col min="13321" max="13567" width="9.140625" style="5"/>
    <col min="13568" max="13568" width="14.5703125" style="5" bestFit="1" customWidth="1"/>
    <col min="13569" max="13569" width="16.140625" style="5" bestFit="1" customWidth="1"/>
    <col min="13570" max="13570" width="18.42578125" style="5" bestFit="1" customWidth="1"/>
    <col min="13571" max="13571" width="19.5703125" style="5" bestFit="1" customWidth="1"/>
    <col min="13572" max="13572" width="18" style="5" bestFit="1" customWidth="1"/>
    <col min="13573" max="13573" width="21" style="5" bestFit="1" customWidth="1"/>
    <col min="13574" max="13574" width="18.140625" style="5" bestFit="1" customWidth="1"/>
    <col min="13575" max="13575" width="22.5703125" style="5" bestFit="1" customWidth="1"/>
    <col min="13576" max="13576" width="17.140625" style="5" bestFit="1" customWidth="1"/>
    <col min="13577" max="13823" width="9.140625" style="5"/>
    <col min="13824" max="13824" width="14.5703125" style="5" bestFit="1" customWidth="1"/>
    <col min="13825" max="13825" width="16.140625" style="5" bestFit="1" customWidth="1"/>
    <col min="13826" max="13826" width="18.42578125" style="5" bestFit="1" customWidth="1"/>
    <col min="13827" max="13827" width="19.5703125" style="5" bestFit="1" customWidth="1"/>
    <col min="13828" max="13828" width="18" style="5" bestFit="1" customWidth="1"/>
    <col min="13829" max="13829" width="21" style="5" bestFit="1" customWidth="1"/>
    <col min="13830" max="13830" width="18.140625" style="5" bestFit="1" customWidth="1"/>
    <col min="13831" max="13831" width="22.5703125" style="5" bestFit="1" customWidth="1"/>
    <col min="13832" max="13832" width="17.140625" style="5" bestFit="1" customWidth="1"/>
    <col min="13833" max="14079" width="9.140625" style="5"/>
    <col min="14080" max="14080" width="14.5703125" style="5" bestFit="1" customWidth="1"/>
    <col min="14081" max="14081" width="16.140625" style="5" bestFit="1" customWidth="1"/>
    <col min="14082" max="14082" width="18.42578125" style="5" bestFit="1" customWidth="1"/>
    <col min="14083" max="14083" width="19.5703125" style="5" bestFit="1" customWidth="1"/>
    <col min="14084" max="14084" width="18" style="5" bestFit="1" customWidth="1"/>
    <col min="14085" max="14085" width="21" style="5" bestFit="1" customWidth="1"/>
    <col min="14086" max="14086" width="18.140625" style="5" bestFit="1" customWidth="1"/>
    <col min="14087" max="14087" width="22.5703125" style="5" bestFit="1" customWidth="1"/>
    <col min="14088" max="14088" width="17.140625" style="5" bestFit="1" customWidth="1"/>
    <col min="14089" max="14335" width="9.140625" style="5"/>
    <col min="14336" max="14336" width="14.5703125" style="5" bestFit="1" customWidth="1"/>
    <col min="14337" max="14337" width="16.140625" style="5" bestFit="1" customWidth="1"/>
    <col min="14338" max="14338" width="18.42578125" style="5" bestFit="1" customWidth="1"/>
    <col min="14339" max="14339" width="19.5703125" style="5" bestFit="1" customWidth="1"/>
    <col min="14340" max="14340" width="18" style="5" bestFit="1" customWidth="1"/>
    <col min="14341" max="14341" width="21" style="5" bestFit="1" customWidth="1"/>
    <col min="14342" max="14342" width="18.140625" style="5" bestFit="1" customWidth="1"/>
    <col min="14343" max="14343" width="22.5703125" style="5" bestFit="1" customWidth="1"/>
    <col min="14344" max="14344" width="17.140625" style="5" bestFit="1" customWidth="1"/>
    <col min="14345" max="14591" width="9.140625" style="5"/>
    <col min="14592" max="14592" width="14.5703125" style="5" bestFit="1" customWidth="1"/>
    <col min="14593" max="14593" width="16.140625" style="5" bestFit="1" customWidth="1"/>
    <col min="14594" max="14594" width="18.42578125" style="5" bestFit="1" customWidth="1"/>
    <col min="14595" max="14595" width="19.5703125" style="5" bestFit="1" customWidth="1"/>
    <col min="14596" max="14596" width="18" style="5" bestFit="1" customWidth="1"/>
    <col min="14597" max="14597" width="21" style="5" bestFit="1" customWidth="1"/>
    <col min="14598" max="14598" width="18.140625" style="5" bestFit="1" customWidth="1"/>
    <col min="14599" max="14599" width="22.5703125" style="5" bestFit="1" customWidth="1"/>
    <col min="14600" max="14600" width="17.140625" style="5" bestFit="1" customWidth="1"/>
    <col min="14601" max="14847" width="9.140625" style="5"/>
    <col min="14848" max="14848" width="14.5703125" style="5" bestFit="1" customWidth="1"/>
    <col min="14849" max="14849" width="16.140625" style="5" bestFit="1" customWidth="1"/>
    <col min="14850" max="14850" width="18.42578125" style="5" bestFit="1" customWidth="1"/>
    <col min="14851" max="14851" width="19.5703125" style="5" bestFit="1" customWidth="1"/>
    <col min="14852" max="14852" width="18" style="5" bestFit="1" customWidth="1"/>
    <col min="14853" max="14853" width="21" style="5" bestFit="1" customWidth="1"/>
    <col min="14854" max="14854" width="18.140625" style="5" bestFit="1" customWidth="1"/>
    <col min="14855" max="14855" width="22.5703125" style="5" bestFit="1" customWidth="1"/>
    <col min="14856" max="14856" width="17.140625" style="5" bestFit="1" customWidth="1"/>
    <col min="14857" max="15103" width="9.140625" style="5"/>
    <col min="15104" max="15104" width="14.5703125" style="5" bestFit="1" customWidth="1"/>
    <col min="15105" max="15105" width="16.140625" style="5" bestFit="1" customWidth="1"/>
    <col min="15106" max="15106" width="18.42578125" style="5" bestFit="1" customWidth="1"/>
    <col min="15107" max="15107" width="19.5703125" style="5" bestFit="1" customWidth="1"/>
    <col min="15108" max="15108" width="18" style="5" bestFit="1" customWidth="1"/>
    <col min="15109" max="15109" width="21" style="5" bestFit="1" customWidth="1"/>
    <col min="15110" max="15110" width="18.140625" style="5" bestFit="1" customWidth="1"/>
    <col min="15111" max="15111" width="22.5703125" style="5" bestFit="1" customWidth="1"/>
    <col min="15112" max="15112" width="17.140625" style="5" bestFit="1" customWidth="1"/>
    <col min="15113" max="15359" width="9.140625" style="5"/>
    <col min="15360" max="15360" width="14.5703125" style="5" bestFit="1" customWidth="1"/>
    <col min="15361" max="15361" width="16.140625" style="5" bestFit="1" customWidth="1"/>
    <col min="15362" max="15362" width="18.42578125" style="5" bestFit="1" customWidth="1"/>
    <col min="15363" max="15363" width="19.5703125" style="5" bestFit="1" customWidth="1"/>
    <col min="15364" max="15364" width="18" style="5" bestFit="1" customWidth="1"/>
    <col min="15365" max="15365" width="21" style="5" bestFit="1" customWidth="1"/>
    <col min="15366" max="15366" width="18.140625" style="5" bestFit="1" customWidth="1"/>
    <col min="15367" max="15367" width="22.5703125" style="5" bestFit="1" customWidth="1"/>
    <col min="15368" max="15368" width="17.140625" style="5" bestFit="1" customWidth="1"/>
    <col min="15369" max="15615" width="9.140625" style="5"/>
    <col min="15616" max="15616" width="14.5703125" style="5" bestFit="1" customWidth="1"/>
    <col min="15617" max="15617" width="16.140625" style="5" bestFit="1" customWidth="1"/>
    <col min="15618" max="15618" width="18.42578125" style="5" bestFit="1" customWidth="1"/>
    <col min="15619" max="15619" width="19.5703125" style="5" bestFit="1" customWidth="1"/>
    <col min="15620" max="15620" width="18" style="5" bestFit="1" customWidth="1"/>
    <col min="15621" max="15621" width="21" style="5" bestFit="1" customWidth="1"/>
    <col min="15622" max="15622" width="18.140625" style="5" bestFit="1" customWidth="1"/>
    <col min="15623" max="15623" width="22.5703125" style="5" bestFit="1" customWidth="1"/>
    <col min="15624" max="15624" width="17.140625" style="5" bestFit="1" customWidth="1"/>
    <col min="15625" max="15871" width="9.140625" style="5"/>
    <col min="15872" max="15872" width="14.5703125" style="5" bestFit="1" customWidth="1"/>
    <col min="15873" max="15873" width="16.140625" style="5" bestFit="1" customWidth="1"/>
    <col min="15874" max="15874" width="18.42578125" style="5" bestFit="1" customWidth="1"/>
    <col min="15875" max="15875" width="19.5703125" style="5" bestFit="1" customWidth="1"/>
    <col min="15876" max="15876" width="18" style="5" bestFit="1" customWidth="1"/>
    <col min="15877" max="15877" width="21" style="5" bestFit="1" customWidth="1"/>
    <col min="15878" max="15878" width="18.140625" style="5" bestFit="1" customWidth="1"/>
    <col min="15879" max="15879" width="22.5703125" style="5" bestFit="1" customWidth="1"/>
    <col min="15880" max="15880" width="17.140625" style="5" bestFit="1" customWidth="1"/>
    <col min="15881" max="16127" width="9.140625" style="5"/>
    <col min="16128" max="16128" width="14.5703125" style="5" bestFit="1" customWidth="1"/>
    <col min="16129" max="16129" width="16.140625" style="5" bestFit="1" customWidth="1"/>
    <col min="16130" max="16130" width="18.42578125" style="5" bestFit="1" customWidth="1"/>
    <col min="16131" max="16131" width="19.5703125" style="5" bestFit="1" customWidth="1"/>
    <col min="16132" max="16132" width="18" style="5" bestFit="1" customWidth="1"/>
    <col min="16133" max="16133" width="21" style="5" bestFit="1" customWidth="1"/>
    <col min="16134" max="16134" width="18.140625" style="5" bestFit="1" customWidth="1"/>
    <col min="16135" max="16135" width="22.5703125" style="5" bestFit="1" customWidth="1"/>
    <col min="16136" max="16136" width="17.140625" style="5" bestFit="1" customWidth="1"/>
    <col min="16137" max="16383" width="9.140625" style="5"/>
    <col min="16384" max="16384" width="9.140625" style="5" customWidth="1"/>
  </cols>
  <sheetData>
    <row r="1" spans="1:8" s="39" customFormat="1" ht="15.75" x14ac:dyDescent="0.25">
      <c r="A1" s="37" t="s">
        <v>172</v>
      </c>
      <c r="B1" s="38" t="s">
        <v>106</v>
      </c>
      <c r="C1" s="37" t="s">
        <v>128</v>
      </c>
      <c r="D1" s="37" t="s">
        <v>129</v>
      </c>
      <c r="E1" s="37" t="s">
        <v>130</v>
      </c>
      <c r="F1" s="37" t="s">
        <v>131</v>
      </c>
      <c r="G1" s="37" t="s">
        <v>107</v>
      </c>
      <c r="H1" s="37" t="s">
        <v>132</v>
      </c>
    </row>
    <row r="2" spans="1:8" x14ac:dyDescent="0.25">
      <c r="A2" s="34">
        <v>101</v>
      </c>
      <c r="B2" s="34" t="s">
        <v>0</v>
      </c>
      <c r="C2" s="35">
        <v>60836</v>
      </c>
      <c r="D2" s="35">
        <v>77.2</v>
      </c>
      <c r="E2" s="35">
        <v>7720</v>
      </c>
      <c r="F2" s="35">
        <v>1521.2925341775201</v>
      </c>
      <c r="G2" s="35">
        <v>0.19705861841677721</v>
      </c>
      <c r="H2" s="36">
        <v>18</v>
      </c>
    </row>
    <row r="3" spans="1:8" x14ac:dyDescent="0.25">
      <c r="A3" s="34">
        <v>147</v>
      </c>
      <c r="B3" s="34" t="s">
        <v>1</v>
      </c>
      <c r="C3" s="35">
        <v>104987</v>
      </c>
      <c r="D3" s="35">
        <v>8</v>
      </c>
      <c r="E3" s="35">
        <v>800</v>
      </c>
      <c r="F3" s="35">
        <v>90.744341198830895</v>
      </c>
      <c r="G3" s="35">
        <v>0.11343042649853861</v>
      </c>
      <c r="H3" s="36">
        <v>3</v>
      </c>
    </row>
    <row r="4" spans="1:8" x14ac:dyDescent="0.25">
      <c r="A4" s="34">
        <v>151</v>
      </c>
      <c r="B4" s="34" t="s">
        <v>5</v>
      </c>
      <c r="C4" s="35">
        <v>48475</v>
      </c>
      <c r="D4" s="35">
        <v>34</v>
      </c>
      <c r="E4" s="35">
        <v>3400</v>
      </c>
      <c r="F4" s="35">
        <v>130.75927138871</v>
      </c>
      <c r="G4" s="35">
        <v>3.8458609231973528E-2</v>
      </c>
      <c r="H4" s="36">
        <v>6</v>
      </c>
    </row>
    <row r="5" spans="1:8" x14ac:dyDescent="0.25">
      <c r="A5" s="34">
        <v>153</v>
      </c>
      <c r="B5" s="34" t="s">
        <v>6</v>
      </c>
      <c r="C5" s="35">
        <v>35143</v>
      </c>
      <c r="D5" s="35">
        <v>21</v>
      </c>
      <c r="E5" s="35">
        <v>2100</v>
      </c>
      <c r="F5" s="35">
        <v>137.68636907761001</v>
      </c>
      <c r="G5" s="35">
        <v>6.5564937656004768E-2</v>
      </c>
      <c r="H5" s="36">
        <v>3</v>
      </c>
    </row>
    <row r="6" spans="1:8" x14ac:dyDescent="0.25">
      <c r="A6" s="34">
        <v>155</v>
      </c>
      <c r="B6" s="34" t="s">
        <v>2</v>
      </c>
      <c r="C6" s="35">
        <v>14475</v>
      </c>
      <c r="D6" s="35">
        <v>18.3</v>
      </c>
      <c r="E6" s="35">
        <v>1830</v>
      </c>
      <c r="F6" s="35">
        <v>405.96117231498903</v>
      </c>
      <c r="G6" s="35">
        <v>0.22183670618305412</v>
      </c>
      <c r="H6" s="36">
        <v>2</v>
      </c>
    </row>
    <row r="7" spans="1:8" x14ac:dyDescent="0.25">
      <c r="A7" s="34">
        <v>157</v>
      </c>
      <c r="B7" s="34" t="s">
        <v>7</v>
      </c>
      <c r="C7" s="35">
        <v>75041</v>
      </c>
      <c r="D7" s="35">
        <v>25.6</v>
      </c>
      <c r="E7" s="35">
        <v>2560</v>
      </c>
      <c r="F7" s="35">
        <v>324.50716648545</v>
      </c>
      <c r="G7" s="35">
        <v>0.1267606119083789</v>
      </c>
      <c r="H7" s="36">
        <v>6</v>
      </c>
    </row>
    <row r="8" spans="1:8" x14ac:dyDescent="0.25">
      <c r="A8" s="34">
        <v>159</v>
      </c>
      <c r="B8" s="34" t="s">
        <v>8</v>
      </c>
      <c r="C8" s="35">
        <v>69429</v>
      </c>
      <c r="D8" s="35">
        <v>24.9</v>
      </c>
      <c r="E8" s="35">
        <v>2490</v>
      </c>
      <c r="F8" s="35">
        <v>336.99394256932902</v>
      </c>
      <c r="G8" s="35">
        <v>0.13533893275876668</v>
      </c>
      <c r="H8" s="36">
        <v>6</v>
      </c>
    </row>
    <row r="9" spans="1:8" x14ac:dyDescent="0.25">
      <c r="A9" s="34">
        <v>161</v>
      </c>
      <c r="B9" s="34" t="s">
        <v>9</v>
      </c>
      <c r="C9" s="35">
        <v>23129</v>
      </c>
      <c r="D9" s="35">
        <v>13.3</v>
      </c>
      <c r="E9" s="35">
        <v>1330</v>
      </c>
      <c r="F9" s="35">
        <v>166.17356774999001</v>
      </c>
      <c r="G9" s="35">
        <v>0.12494253214284963</v>
      </c>
      <c r="H9" s="36">
        <v>2</v>
      </c>
    </row>
    <row r="10" spans="1:8" x14ac:dyDescent="0.25">
      <c r="A10" s="34">
        <v>163</v>
      </c>
      <c r="B10" s="34" t="s">
        <v>10</v>
      </c>
      <c r="C10" s="35">
        <v>28966</v>
      </c>
      <c r="D10" s="35">
        <v>12.1</v>
      </c>
      <c r="E10" s="35">
        <v>1210</v>
      </c>
      <c r="F10" s="35">
        <v>64.844126402139807</v>
      </c>
      <c r="G10" s="35">
        <v>5.3590187109206454E-2</v>
      </c>
      <c r="H10" s="36">
        <v>2</v>
      </c>
    </row>
    <row r="11" spans="1:8" x14ac:dyDescent="0.25">
      <c r="A11" s="34">
        <v>165</v>
      </c>
      <c r="B11" s="34" t="s">
        <v>4</v>
      </c>
      <c r="C11" s="35">
        <v>27666</v>
      </c>
      <c r="D11" s="35">
        <v>23.2</v>
      </c>
      <c r="E11" s="35">
        <v>2320</v>
      </c>
      <c r="F11" s="35">
        <v>938.04049644324004</v>
      </c>
      <c r="G11" s="35">
        <v>0.40432780019105174</v>
      </c>
      <c r="H11" s="36">
        <v>3</v>
      </c>
    </row>
    <row r="12" spans="1:8" x14ac:dyDescent="0.25">
      <c r="A12" s="34">
        <v>167</v>
      </c>
      <c r="B12" s="34" t="s">
        <v>11</v>
      </c>
      <c r="C12" s="35">
        <v>91296</v>
      </c>
      <c r="D12" s="35">
        <v>22.9</v>
      </c>
      <c r="E12" s="35">
        <v>2290</v>
      </c>
      <c r="F12" s="35">
        <v>112.92422980313</v>
      </c>
      <c r="G12" s="35">
        <v>4.9311890743724891E-2</v>
      </c>
      <c r="H12" s="36">
        <v>5</v>
      </c>
    </row>
    <row r="13" spans="1:8" x14ac:dyDescent="0.25">
      <c r="A13" s="34">
        <v>169</v>
      </c>
      <c r="B13" s="34" t="s">
        <v>12</v>
      </c>
      <c r="C13" s="35">
        <v>24935</v>
      </c>
      <c r="D13" s="35">
        <v>78.3</v>
      </c>
      <c r="E13" s="35">
        <v>7830</v>
      </c>
      <c r="F13" s="35">
        <v>298.53051806739001</v>
      </c>
      <c r="G13" s="35">
        <v>3.8126502946026819E-2</v>
      </c>
      <c r="H13" s="36">
        <v>5</v>
      </c>
    </row>
    <row r="14" spans="1:8" x14ac:dyDescent="0.25">
      <c r="A14" s="34">
        <v>173</v>
      </c>
      <c r="B14" s="34" t="s">
        <v>14</v>
      </c>
      <c r="C14" s="35">
        <v>41294</v>
      </c>
      <c r="D14" s="35">
        <v>38.799999999999997</v>
      </c>
      <c r="E14" s="35">
        <v>3879.9999999999995</v>
      </c>
      <c r="F14" s="35">
        <v>1676.89143446303</v>
      </c>
      <c r="G14" s="35">
        <v>0.43218851403686348</v>
      </c>
      <c r="H14" s="36">
        <v>7</v>
      </c>
    </row>
    <row r="15" spans="1:8" x14ac:dyDescent="0.25">
      <c r="A15" s="34">
        <v>183</v>
      </c>
      <c r="B15" s="34" t="s">
        <v>13</v>
      </c>
      <c r="C15" s="35">
        <v>22954</v>
      </c>
      <c r="D15" s="35">
        <v>26.5</v>
      </c>
      <c r="E15" s="35">
        <v>2650</v>
      </c>
      <c r="F15" s="35">
        <v>212.72595817241</v>
      </c>
      <c r="G15" s="35">
        <v>8.027394648015472E-2</v>
      </c>
      <c r="H15" s="36">
        <v>2</v>
      </c>
    </row>
    <row r="16" spans="1:8" x14ac:dyDescent="0.25">
      <c r="A16" s="34">
        <v>185</v>
      </c>
      <c r="B16" s="34" t="s">
        <v>3</v>
      </c>
      <c r="C16" s="35">
        <v>43416</v>
      </c>
      <c r="D16" s="35">
        <v>66.099999999999994</v>
      </c>
      <c r="E16" s="35">
        <v>6609.9999999999991</v>
      </c>
      <c r="F16" s="35">
        <v>1647.3041428932199</v>
      </c>
      <c r="G16" s="35">
        <v>0.24921393992333135</v>
      </c>
      <c r="H16" s="36">
        <v>3</v>
      </c>
    </row>
    <row r="17" spans="1:8" x14ac:dyDescent="0.25">
      <c r="A17" s="34">
        <v>187</v>
      </c>
      <c r="B17" s="34" t="s">
        <v>15</v>
      </c>
      <c r="C17" s="35">
        <v>16646</v>
      </c>
      <c r="D17" s="35">
        <v>9.5</v>
      </c>
      <c r="E17" s="35">
        <v>950</v>
      </c>
      <c r="F17" s="35">
        <v>96.236955330466898</v>
      </c>
      <c r="G17" s="35">
        <v>0.10130205824259673</v>
      </c>
      <c r="H17" s="36">
        <v>5</v>
      </c>
    </row>
    <row r="18" spans="1:8" x14ac:dyDescent="0.25">
      <c r="A18" s="34">
        <v>190</v>
      </c>
      <c r="B18" s="34" t="s">
        <v>20</v>
      </c>
      <c r="C18" s="35">
        <v>41133</v>
      </c>
      <c r="D18" s="35">
        <v>56.8</v>
      </c>
      <c r="E18" s="35">
        <v>5680</v>
      </c>
      <c r="F18" s="35">
        <v>2276.1096345738101</v>
      </c>
      <c r="G18" s="35">
        <v>0.40072352721369897</v>
      </c>
      <c r="H18" s="36">
        <v>7</v>
      </c>
    </row>
    <row r="19" spans="1:8" x14ac:dyDescent="0.25">
      <c r="A19" s="34">
        <v>201</v>
      </c>
      <c r="B19" s="34" t="s">
        <v>16</v>
      </c>
      <c r="C19" s="35">
        <v>25673</v>
      </c>
      <c r="D19" s="35">
        <v>67.400000000000006</v>
      </c>
      <c r="E19" s="35">
        <v>6740.0000000000009</v>
      </c>
      <c r="F19" s="35">
        <v>1540.5947793447599</v>
      </c>
      <c r="G19" s="35">
        <v>0.22857489307785753</v>
      </c>
      <c r="H19" s="36">
        <v>9</v>
      </c>
    </row>
    <row r="20" spans="1:8" x14ac:dyDescent="0.25">
      <c r="A20" s="34">
        <v>210</v>
      </c>
      <c r="B20" s="34" t="s">
        <v>18</v>
      </c>
      <c r="C20" s="35">
        <v>40821</v>
      </c>
      <c r="D20" s="35">
        <v>112.1</v>
      </c>
      <c r="E20" s="35">
        <v>11210</v>
      </c>
      <c r="F20" s="35">
        <v>2244.0693651014599</v>
      </c>
      <c r="G20" s="35">
        <v>0.20018459991984477</v>
      </c>
      <c r="H20" s="36">
        <v>14</v>
      </c>
    </row>
    <row r="21" spans="1:8" x14ac:dyDescent="0.25">
      <c r="A21" s="34">
        <v>217</v>
      </c>
      <c r="B21" s="34" t="s">
        <v>23</v>
      </c>
      <c r="C21" s="35">
        <v>62709</v>
      </c>
      <c r="D21" s="35">
        <v>118.9</v>
      </c>
      <c r="E21" s="35">
        <v>11890</v>
      </c>
      <c r="F21" s="35">
        <v>3629.09301320849</v>
      </c>
      <c r="G21" s="35">
        <v>0.30522228874756013</v>
      </c>
      <c r="H21" s="36">
        <v>15</v>
      </c>
    </row>
    <row r="22" spans="1:8" x14ac:dyDescent="0.25">
      <c r="A22" s="34">
        <v>219</v>
      </c>
      <c r="B22" s="34" t="s">
        <v>24</v>
      </c>
      <c r="C22" s="35">
        <v>51203</v>
      </c>
      <c r="D22" s="35">
        <v>213.4</v>
      </c>
      <c r="E22" s="35">
        <v>21340</v>
      </c>
      <c r="F22" s="35">
        <v>6597.2908496295004</v>
      </c>
      <c r="G22" s="35">
        <v>0.309151398764269</v>
      </c>
      <c r="H22" s="36">
        <v>19</v>
      </c>
    </row>
    <row r="23" spans="1:8" x14ac:dyDescent="0.25">
      <c r="A23" s="34">
        <v>223</v>
      </c>
      <c r="B23" s="34" t="s">
        <v>25</v>
      </c>
      <c r="C23" s="35">
        <v>53534</v>
      </c>
      <c r="D23" s="35">
        <v>31.3</v>
      </c>
      <c r="E23" s="35">
        <v>3130</v>
      </c>
      <c r="F23" s="35">
        <v>592.18021412389896</v>
      </c>
      <c r="G23" s="35">
        <v>0.1891949565891051</v>
      </c>
      <c r="H23" s="36">
        <v>5</v>
      </c>
    </row>
    <row r="24" spans="1:8" x14ac:dyDescent="0.25">
      <c r="A24" s="34">
        <v>230</v>
      </c>
      <c r="B24" s="34" t="s">
        <v>26</v>
      </c>
      <c r="C24" s="35">
        <v>56807</v>
      </c>
      <c r="D24" s="35">
        <v>73.3</v>
      </c>
      <c r="E24" s="35">
        <v>7330</v>
      </c>
      <c r="F24" s="35">
        <v>2346.64125950588</v>
      </c>
      <c r="G24" s="35">
        <v>0.32014205450284855</v>
      </c>
      <c r="H24" s="36">
        <v>10</v>
      </c>
    </row>
    <row r="25" spans="1:8" x14ac:dyDescent="0.25">
      <c r="A25" s="34">
        <v>240</v>
      </c>
      <c r="B25" s="34" t="s">
        <v>17</v>
      </c>
      <c r="C25" s="35">
        <v>43446</v>
      </c>
      <c r="D25" s="35">
        <v>125.9</v>
      </c>
      <c r="E25" s="35">
        <v>12590</v>
      </c>
      <c r="F25" s="35">
        <v>1774.0756779276001</v>
      </c>
      <c r="G25" s="35">
        <v>0.14091149149544083</v>
      </c>
      <c r="H25" s="36">
        <v>12</v>
      </c>
    </row>
    <row r="26" spans="1:8" x14ac:dyDescent="0.25">
      <c r="A26" s="34">
        <v>250</v>
      </c>
      <c r="B26" s="34" t="s">
        <v>19</v>
      </c>
      <c r="C26" s="35">
        <v>45276</v>
      </c>
      <c r="D26" s="35">
        <v>248.5</v>
      </c>
      <c r="E26" s="35">
        <v>24850</v>
      </c>
      <c r="F26" s="35">
        <v>3433.1096988200002</v>
      </c>
      <c r="G26" s="35">
        <v>0.13815330779959759</v>
      </c>
      <c r="H26" s="36">
        <v>18</v>
      </c>
    </row>
    <row r="27" spans="1:8" x14ac:dyDescent="0.25">
      <c r="A27" s="34">
        <v>259</v>
      </c>
      <c r="B27" s="34" t="s">
        <v>27</v>
      </c>
      <c r="C27" s="35">
        <v>93282</v>
      </c>
      <c r="D27" s="35">
        <v>256.5</v>
      </c>
      <c r="E27" s="35">
        <v>25650</v>
      </c>
      <c r="F27" s="35">
        <v>4812.1443851443</v>
      </c>
      <c r="G27" s="35">
        <v>0.18760796823174658</v>
      </c>
      <c r="H27" s="36">
        <v>20</v>
      </c>
    </row>
    <row r="28" spans="1:8" x14ac:dyDescent="0.25">
      <c r="A28" s="34">
        <v>260</v>
      </c>
      <c r="B28" s="34" t="s">
        <v>22</v>
      </c>
      <c r="C28" s="35">
        <v>31495</v>
      </c>
      <c r="D28" s="35">
        <v>121.9</v>
      </c>
      <c r="E28" s="35">
        <v>12190</v>
      </c>
      <c r="F28" s="35">
        <v>3498.9589939508101</v>
      </c>
      <c r="G28" s="35">
        <v>0.28703519228472602</v>
      </c>
      <c r="H28" s="36">
        <v>9</v>
      </c>
    </row>
    <row r="29" spans="1:8" x14ac:dyDescent="0.25">
      <c r="A29" s="34">
        <v>265</v>
      </c>
      <c r="B29" s="34" t="s">
        <v>29</v>
      </c>
      <c r="C29" s="35">
        <v>87553</v>
      </c>
      <c r="D29" s="35">
        <v>211.8</v>
      </c>
      <c r="E29" s="35">
        <v>21180</v>
      </c>
      <c r="F29" s="35">
        <v>978.05591652599901</v>
      </c>
      <c r="G29" s="35">
        <v>4.6178277456373894E-2</v>
      </c>
      <c r="H29" s="36">
        <v>11</v>
      </c>
    </row>
    <row r="30" spans="1:8" x14ac:dyDescent="0.25">
      <c r="A30" s="34">
        <v>269</v>
      </c>
      <c r="B30" s="34" t="s">
        <v>30</v>
      </c>
      <c r="C30" s="35">
        <v>23208</v>
      </c>
      <c r="D30" s="35">
        <v>40.1</v>
      </c>
      <c r="E30" s="35">
        <v>4010</v>
      </c>
      <c r="F30" s="35">
        <v>74.465604084949902</v>
      </c>
      <c r="G30" s="35">
        <v>1.8569976081034889E-2</v>
      </c>
      <c r="H30" s="36">
        <v>1</v>
      </c>
    </row>
    <row r="31" spans="1:8" x14ac:dyDescent="0.25">
      <c r="A31" s="34">
        <v>270</v>
      </c>
      <c r="B31" s="34" t="s">
        <v>21</v>
      </c>
      <c r="C31" s="35">
        <v>41170</v>
      </c>
      <c r="D31" s="35">
        <v>279.5</v>
      </c>
      <c r="E31" s="35">
        <v>27950</v>
      </c>
      <c r="F31" s="35">
        <v>7633.7884268313001</v>
      </c>
      <c r="G31" s="35">
        <v>0.27312302063797139</v>
      </c>
      <c r="H31" s="36">
        <v>20</v>
      </c>
    </row>
    <row r="32" spans="1:8" x14ac:dyDescent="0.25">
      <c r="A32" s="34">
        <v>306</v>
      </c>
      <c r="B32" s="34" t="s">
        <v>37</v>
      </c>
      <c r="C32" s="35">
        <v>33107</v>
      </c>
      <c r="D32" s="35">
        <v>354.1</v>
      </c>
      <c r="E32" s="35">
        <v>35410</v>
      </c>
      <c r="F32" s="35">
        <v>4545.3664012302897</v>
      </c>
      <c r="G32" s="35">
        <v>0.12836391983141174</v>
      </c>
      <c r="H32" s="36">
        <v>26</v>
      </c>
    </row>
    <row r="33" spans="1:8" x14ac:dyDescent="0.25">
      <c r="A33" s="34">
        <v>316</v>
      </c>
      <c r="B33" s="34" t="s">
        <v>33</v>
      </c>
      <c r="C33" s="35">
        <v>50964</v>
      </c>
      <c r="D33" s="35">
        <v>577.20000000000005</v>
      </c>
      <c r="E33" s="35">
        <v>57720.000000000007</v>
      </c>
      <c r="F33" s="35">
        <v>6541.7930563944001</v>
      </c>
      <c r="G33" s="35">
        <v>0.113336678038711</v>
      </c>
      <c r="H33" s="36">
        <v>41</v>
      </c>
    </row>
    <row r="34" spans="1:8" x14ac:dyDescent="0.25">
      <c r="A34" s="34">
        <v>320</v>
      </c>
      <c r="B34" s="34" t="s">
        <v>31</v>
      </c>
      <c r="C34" s="35">
        <v>36520</v>
      </c>
      <c r="D34" s="35">
        <v>404.9</v>
      </c>
      <c r="E34" s="35">
        <v>40490</v>
      </c>
      <c r="F34" s="35">
        <v>7333.0692299947896</v>
      </c>
      <c r="G34" s="35">
        <v>0.18110815584081968</v>
      </c>
      <c r="H34" s="36">
        <v>47</v>
      </c>
    </row>
    <row r="35" spans="1:8" x14ac:dyDescent="0.25">
      <c r="A35" s="34">
        <v>326</v>
      </c>
      <c r="B35" s="34" t="s">
        <v>34</v>
      </c>
      <c r="C35" s="35">
        <v>48524</v>
      </c>
      <c r="D35" s="35">
        <v>575.1</v>
      </c>
      <c r="E35" s="35">
        <v>57510</v>
      </c>
      <c r="F35" s="35">
        <v>9494.0572894478901</v>
      </c>
      <c r="G35" s="35">
        <v>0.16508532932442863</v>
      </c>
      <c r="H35" s="36">
        <v>40</v>
      </c>
    </row>
    <row r="36" spans="1:8" x14ac:dyDescent="0.25">
      <c r="A36" s="34">
        <v>329</v>
      </c>
      <c r="B36" s="34" t="s">
        <v>38</v>
      </c>
      <c r="C36" s="35">
        <v>34753</v>
      </c>
      <c r="D36" s="35">
        <v>294.60000000000002</v>
      </c>
      <c r="E36" s="35">
        <v>29460.000000000004</v>
      </c>
      <c r="F36" s="35">
        <v>4940.5993417673899</v>
      </c>
      <c r="G36" s="35">
        <v>0.16770534086107908</v>
      </c>
      <c r="H36" s="36">
        <v>21</v>
      </c>
    </row>
    <row r="37" spans="1:8" x14ac:dyDescent="0.25">
      <c r="A37" s="34">
        <v>330</v>
      </c>
      <c r="B37" s="34" t="s">
        <v>39</v>
      </c>
      <c r="C37" s="35">
        <v>78985</v>
      </c>
      <c r="D37" s="35">
        <v>568</v>
      </c>
      <c r="E37" s="35">
        <v>56800</v>
      </c>
      <c r="F37" s="35">
        <v>6049.2744603912897</v>
      </c>
      <c r="G37" s="35">
        <v>0.10650131092238187</v>
      </c>
      <c r="H37" s="36">
        <v>30</v>
      </c>
    </row>
    <row r="38" spans="1:8" x14ac:dyDescent="0.25">
      <c r="A38" s="34">
        <v>336</v>
      </c>
      <c r="B38" s="34" t="s">
        <v>41</v>
      </c>
      <c r="C38" s="35">
        <v>22892</v>
      </c>
      <c r="D38" s="35">
        <v>250.1</v>
      </c>
      <c r="E38" s="35">
        <v>25010</v>
      </c>
      <c r="F38" s="35">
        <v>2396.5998883766001</v>
      </c>
      <c r="G38" s="35">
        <v>9.5825665268956417E-2</v>
      </c>
      <c r="H38" s="36">
        <v>16</v>
      </c>
    </row>
    <row r="39" spans="1:8" x14ac:dyDescent="0.25">
      <c r="A39" s="34">
        <v>340</v>
      </c>
      <c r="B39" s="34" t="s">
        <v>40</v>
      </c>
      <c r="C39" s="35">
        <v>29866</v>
      </c>
      <c r="D39" s="35">
        <v>308.3</v>
      </c>
      <c r="E39" s="35">
        <v>30830</v>
      </c>
      <c r="F39" s="35">
        <v>5707.1146576210003</v>
      </c>
      <c r="G39" s="35">
        <v>0.18511562301722351</v>
      </c>
      <c r="H39" s="36">
        <v>34</v>
      </c>
    </row>
    <row r="40" spans="1:8" x14ac:dyDescent="0.25">
      <c r="A40" s="34">
        <v>350</v>
      </c>
      <c r="B40" s="34" t="s">
        <v>28</v>
      </c>
      <c r="C40" s="35">
        <v>12505</v>
      </c>
      <c r="D40" s="35">
        <v>238.9</v>
      </c>
      <c r="E40" s="35">
        <v>23890</v>
      </c>
      <c r="F40" s="35">
        <v>3664.4531189199001</v>
      </c>
      <c r="G40" s="35">
        <v>0.1533885776023399</v>
      </c>
      <c r="H40" s="36">
        <v>19</v>
      </c>
    </row>
    <row r="41" spans="1:8" x14ac:dyDescent="0.25">
      <c r="A41" s="34">
        <v>360</v>
      </c>
      <c r="B41" s="34" t="s">
        <v>35</v>
      </c>
      <c r="C41" s="35">
        <v>19748</v>
      </c>
      <c r="D41" s="35">
        <v>886</v>
      </c>
      <c r="E41" s="35">
        <v>88600</v>
      </c>
      <c r="F41" s="35">
        <v>8086.3082136737003</v>
      </c>
      <c r="G41" s="35">
        <v>9.1267587061779912E-2</v>
      </c>
      <c r="H41" s="36">
        <v>44</v>
      </c>
    </row>
    <row r="42" spans="1:8" x14ac:dyDescent="0.25">
      <c r="A42" s="34">
        <v>370</v>
      </c>
      <c r="B42" s="34" t="s">
        <v>36</v>
      </c>
      <c r="C42" s="35">
        <v>31991</v>
      </c>
      <c r="D42" s="35">
        <v>676.4</v>
      </c>
      <c r="E42" s="35">
        <v>67640</v>
      </c>
      <c r="F42" s="35">
        <v>9790.9372522620906</v>
      </c>
      <c r="G42" s="35">
        <v>0.14475069858459624</v>
      </c>
      <c r="H42" s="36">
        <v>55</v>
      </c>
    </row>
    <row r="43" spans="1:8" x14ac:dyDescent="0.25">
      <c r="A43" s="34">
        <v>376</v>
      </c>
      <c r="B43" s="34" t="s">
        <v>32</v>
      </c>
      <c r="C43" s="35">
        <v>60751</v>
      </c>
      <c r="D43" s="35">
        <v>900.6</v>
      </c>
      <c r="E43" s="35">
        <v>90060</v>
      </c>
      <c r="F43" s="35">
        <v>12009.277557286099</v>
      </c>
      <c r="G43" s="35">
        <v>0.13334751895720739</v>
      </c>
      <c r="H43" s="36">
        <v>62</v>
      </c>
    </row>
    <row r="44" spans="1:8" x14ac:dyDescent="0.25">
      <c r="A44" s="34">
        <v>390</v>
      </c>
      <c r="B44" s="34" t="s">
        <v>42</v>
      </c>
      <c r="C44" s="35">
        <v>45622</v>
      </c>
      <c r="D44" s="35">
        <v>619.6</v>
      </c>
      <c r="E44" s="35">
        <v>61960</v>
      </c>
      <c r="F44" s="35">
        <v>9583.2829277244</v>
      </c>
      <c r="G44" s="35">
        <v>0.15466886584448677</v>
      </c>
      <c r="H44" s="36">
        <v>49</v>
      </c>
    </row>
    <row r="45" spans="1:8" x14ac:dyDescent="0.25">
      <c r="A45" s="34">
        <v>410</v>
      </c>
      <c r="B45" s="34" t="s">
        <v>47</v>
      </c>
      <c r="C45" s="35">
        <v>38796</v>
      </c>
      <c r="D45" s="35">
        <v>298.8</v>
      </c>
      <c r="E45" s="35">
        <v>29880</v>
      </c>
      <c r="F45" s="35">
        <v>2950.2137595756899</v>
      </c>
      <c r="G45" s="35">
        <v>9.8735400253537151E-2</v>
      </c>
      <c r="H45" s="36">
        <v>24</v>
      </c>
    </row>
    <row r="46" spans="1:8" x14ac:dyDescent="0.25">
      <c r="A46" s="34">
        <v>420</v>
      </c>
      <c r="B46" s="34" t="s">
        <v>43</v>
      </c>
      <c r="C46" s="35">
        <v>41060</v>
      </c>
      <c r="D46" s="35">
        <v>511.4</v>
      </c>
      <c r="E46" s="35">
        <v>51140</v>
      </c>
      <c r="F46" s="35">
        <v>4359.2048331387005</v>
      </c>
      <c r="G46" s="35">
        <v>8.524061073794878E-2</v>
      </c>
      <c r="H46" s="36">
        <v>34</v>
      </c>
    </row>
    <row r="47" spans="1:8" x14ac:dyDescent="0.25">
      <c r="A47" s="34">
        <v>430</v>
      </c>
      <c r="B47" s="34" t="s">
        <v>44</v>
      </c>
      <c r="C47" s="35">
        <v>51566</v>
      </c>
      <c r="D47" s="35">
        <v>633.6</v>
      </c>
      <c r="E47" s="35">
        <v>63360</v>
      </c>
      <c r="F47" s="35">
        <v>8006.4849214552896</v>
      </c>
      <c r="G47" s="35">
        <v>0.12636497666438273</v>
      </c>
      <c r="H47" s="36">
        <v>60</v>
      </c>
    </row>
    <row r="48" spans="1:8" x14ac:dyDescent="0.25">
      <c r="A48" s="34">
        <v>440</v>
      </c>
      <c r="B48" s="34" t="s">
        <v>45</v>
      </c>
      <c r="C48" s="35">
        <v>23789</v>
      </c>
      <c r="D48" s="35">
        <v>205.8</v>
      </c>
      <c r="E48" s="35">
        <v>20580</v>
      </c>
      <c r="F48" s="35">
        <v>861.45784979910002</v>
      </c>
      <c r="G48" s="35">
        <v>4.1858982011618077E-2</v>
      </c>
      <c r="H48" s="36">
        <v>16</v>
      </c>
    </row>
    <row r="49" spans="1:8" x14ac:dyDescent="0.25">
      <c r="A49" s="34">
        <v>450</v>
      </c>
      <c r="B49" s="34" t="s">
        <v>49</v>
      </c>
      <c r="C49" s="35">
        <v>29728</v>
      </c>
      <c r="D49" s="35">
        <v>276.8</v>
      </c>
      <c r="E49" s="35">
        <v>27680</v>
      </c>
      <c r="F49" s="35">
        <v>2582.7116479438</v>
      </c>
      <c r="G49" s="35">
        <v>9.3306056645368493E-2</v>
      </c>
      <c r="H49" s="36">
        <v>26</v>
      </c>
    </row>
    <row r="50" spans="1:8" x14ac:dyDescent="0.25">
      <c r="A50" s="34">
        <v>461</v>
      </c>
      <c r="B50" s="34" t="s">
        <v>50</v>
      </c>
      <c r="C50" s="35">
        <v>205297</v>
      </c>
      <c r="D50" s="35">
        <v>305.60000000000002</v>
      </c>
      <c r="E50" s="35">
        <v>30560.000000000004</v>
      </c>
      <c r="F50" s="35">
        <v>2455.0961635734002</v>
      </c>
      <c r="G50" s="35">
        <v>8.0336916347297116E-2</v>
      </c>
      <c r="H50" s="36">
        <v>44</v>
      </c>
    </row>
    <row r="51" spans="1:8" x14ac:dyDescent="0.25">
      <c r="A51" s="34">
        <v>479</v>
      </c>
      <c r="B51" s="34" t="s">
        <v>51</v>
      </c>
      <c r="C51" s="35">
        <v>58485</v>
      </c>
      <c r="D51" s="35">
        <v>415.4</v>
      </c>
      <c r="E51" s="35">
        <v>41540</v>
      </c>
      <c r="F51" s="35">
        <v>4536.4486469531003</v>
      </c>
      <c r="G51" s="35">
        <v>0.10920675606531295</v>
      </c>
      <c r="H51" s="36">
        <v>33</v>
      </c>
    </row>
    <row r="52" spans="1:8" x14ac:dyDescent="0.25">
      <c r="A52" s="34">
        <v>480</v>
      </c>
      <c r="B52" s="34" t="s">
        <v>48</v>
      </c>
      <c r="C52" s="35">
        <v>37360</v>
      </c>
      <c r="D52" s="35">
        <v>452.3</v>
      </c>
      <c r="E52" s="35">
        <v>45230</v>
      </c>
      <c r="F52" s="35">
        <v>3326.9300241801898</v>
      </c>
      <c r="G52" s="35">
        <v>7.3555826313955117E-2</v>
      </c>
      <c r="H52" s="36">
        <v>27</v>
      </c>
    </row>
    <row r="53" spans="1:8" x14ac:dyDescent="0.25">
      <c r="A53" s="34">
        <v>482</v>
      </c>
      <c r="B53" s="34" t="s">
        <v>46</v>
      </c>
      <c r="C53" s="35">
        <v>1797</v>
      </c>
      <c r="D53" s="35">
        <v>288.89999999999998</v>
      </c>
      <c r="E53" s="35">
        <v>28889.999999999996</v>
      </c>
      <c r="F53" s="35">
        <v>4103.6642073703997</v>
      </c>
      <c r="G53" s="35">
        <v>0.14204445162237453</v>
      </c>
      <c r="H53" s="36">
        <v>26</v>
      </c>
    </row>
    <row r="54" spans="1:8" x14ac:dyDescent="0.25">
      <c r="A54" s="34">
        <v>510</v>
      </c>
      <c r="B54" s="34" t="s">
        <v>55</v>
      </c>
      <c r="C54" s="35">
        <v>55641</v>
      </c>
      <c r="D54" s="35">
        <v>816.6</v>
      </c>
      <c r="E54" s="35">
        <v>81660</v>
      </c>
      <c r="F54" s="35">
        <v>9881.2104888347003</v>
      </c>
      <c r="G54" s="35">
        <v>0.12100429205038819</v>
      </c>
      <c r="H54" s="36">
        <v>49</v>
      </c>
    </row>
    <row r="55" spans="1:8" x14ac:dyDescent="0.25">
      <c r="A55" s="34">
        <v>530</v>
      </c>
      <c r="B55" s="34" t="s">
        <v>52</v>
      </c>
      <c r="C55" s="35">
        <v>26615</v>
      </c>
      <c r="D55" s="35">
        <v>540.20000000000005</v>
      </c>
      <c r="E55" s="35">
        <v>54020.000000000007</v>
      </c>
      <c r="F55" s="35">
        <v>13986.340291992399</v>
      </c>
      <c r="G55" s="35">
        <v>0.25891040895950385</v>
      </c>
      <c r="H55" s="36">
        <v>46</v>
      </c>
    </row>
    <row r="56" spans="1:8" x14ac:dyDescent="0.25">
      <c r="A56" s="34">
        <v>540</v>
      </c>
      <c r="B56" s="34" t="s">
        <v>57</v>
      </c>
      <c r="C56" s="35">
        <v>74233</v>
      </c>
      <c r="D56" s="35">
        <v>496.6</v>
      </c>
      <c r="E56" s="35">
        <v>49660</v>
      </c>
      <c r="F56" s="35">
        <v>3869.6727674423</v>
      </c>
      <c r="G56" s="35">
        <v>7.7923334020183241E-2</v>
      </c>
      <c r="H56" s="36">
        <v>34</v>
      </c>
    </row>
    <row r="57" spans="1:8" x14ac:dyDescent="0.25">
      <c r="A57" s="34">
        <v>550</v>
      </c>
      <c r="B57" s="34" t="s">
        <v>58</v>
      </c>
      <c r="C57" s="35">
        <v>37398</v>
      </c>
      <c r="D57" s="35">
        <v>1283.8</v>
      </c>
      <c r="E57" s="35">
        <v>128380</v>
      </c>
      <c r="F57" s="35">
        <v>15636.923481165</v>
      </c>
      <c r="G57" s="35">
        <v>0.12180186540866958</v>
      </c>
      <c r="H57" s="36">
        <v>40</v>
      </c>
    </row>
    <row r="58" spans="1:8" x14ac:dyDescent="0.25">
      <c r="A58" s="34">
        <v>561</v>
      </c>
      <c r="B58" s="34" t="s">
        <v>53</v>
      </c>
      <c r="C58" s="35">
        <v>115565</v>
      </c>
      <c r="D58" s="35">
        <v>794.5</v>
      </c>
      <c r="E58" s="35">
        <v>79450</v>
      </c>
      <c r="F58" s="35">
        <v>6426.3668538757902</v>
      </c>
      <c r="G58" s="35">
        <v>8.0885674686919956E-2</v>
      </c>
      <c r="H58" s="36">
        <v>49</v>
      </c>
    </row>
    <row r="59" spans="1:8" x14ac:dyDescent="0.25">
      <c r="A59" s="34">
        <v>573</v>
      </c>
      <c r="B59" s="34" t="s">
        <v>59</v>
      </c>
      <c r="C59" s="35">
        <v>49949</v>
      </c>
      <c r="D59" s="35">
        <v>1240.0999999999999</v>
      </c>
      <c r="E59" s="35">
        <v>124009.99999999999</v>
      </c>
      <c r="F59" s="35">
        <v>33221.411802310402</v>
      </c>
      <c r="G59" s="35">
        <v>0.26789300703419405</v>
      </c>
      <c r="H59" s="36">
        <v>74</v>
      </c>
    </row>
    <row r="60" spans="1:8" x14ac:dyDescent="0.25">
      <c r="A60" s="34">
        <v>575</v>
      </c>
      <c r="B60" s="34" t="s">
        <v>60</v>
      </c>
      <c r="C60" s="35">
        <v>42703</v>
      </c>
      <c r="D60" s="35">
        <v>813.7</v>
      </c>
      <c r="E60" s="35">
        <v>81370</v>
      </c>
      <c r="F60" s="35">
        <v>9459.4421730249906</v>
      </c>
      <c r="G60" s="35">
        <v>0.11625220809911503</v>
      </c>
      <c r="H60" s="36">
        <v>54</v>
      </c>
    </row>
    <row r="61" spans="1:8" x14ac:dyDescent="0.25">
      <c r="A61" s="34">
        <v>580</v>
      </c>
      <c r="B61" s="34" t="s">
        <v>62</v>
      </c>
      <c r="C61" s="35">
        <v>58780</v>
      </c>
      <c r="D61" s="35">
        <v>940.7</v>
      </c>
      <c r="E61" s="35">
        <v>94070</v>
      </c>
      <c r="F61" s="35">
        <v>12068.682146749001</v>
      </c>
      <c r="G61" s="35">
        <v>0.12829469699956417</v>
      </c>
      <c r="H61" s="36">
        <v>59</v>
      </c>
    </row>
    <row r="62" spans="1:8" x14ac:dyDescent="0.25">
      <c r="A62" s="34">
        <v>607</v>
      </c>
      <c r="B62" s="34" t="s">
        <v>54</v>
      </c>
      <c r="C62" s="35">
        <v>51420</v>
      </c>
      <c r="D62" s="35">
        <v>133.6</v>
      </c>
      <c r="E62" s="35">
        <v>13360</v>
      </c>
      <c r="F62" s="35">
        <v>2020.3350706051001</v>
      </c>
      <c r="G62" s="35">
        <v>0.15122268492553145</v>
      </c>
      <c r="H62" s="36">
        <v>12</v>
      </c>
    </row>
    <row r="63" spans="1:8" x14ac:dyDescent="0.25">
      <c r="A63" s="34">
        <v>615</v>
      </c>
      <c r="B63" s="34" t="s">
        <v>65</v>
      </c>
      <c r="C63" s="35">
        <v>58566</v>
      </c>
      <c r="D63" s="35">
        <v>519.4</v>
      </c>
      <c r="E63" s="35">
        <v>51940</v>
      </c>
      <c r="F63" s="35">
        <v>8597.7060116835</v>
      </c>
      <c r="G63" s="35">
        <v>0.16553149810711398</v>
      </c>
      <c r="H63" s="36">
        <v>49</v>
      </c>
    </row>
    <row r="64" spans="1:8" x14ac:dyDescent="0.25">
      <c r="A64" s="34">
        <v>621</v>
      </c>
      <c r="B64" s="34" t="s">
        <v>56</v>
      </c>
      <c r="C64" s="35">
        <v>633021</v>
      </c>
      <c r="D64" s="35">
        <v>604.4</v>
      </c>
      <c r="E64" s="35">
        <v>60440</v>
      </c>
      <c r="F64" s="35">
        <v>5308.4586332750796</v>
      </c>
      <c r="G64" s="35">
        <v>8.7830222258025809E-2</v>
      </c>
      <c r="H64" s="36">
        <v>45</v>
      </c>
    </row>
    <row r="65" spans="1:8" x14ac:dyDescent="0.25">
      <c r="A65" s="34">
        <v>630</v>
      </c>
      <c r="B65" s="34" t="s">
        <v>61</v>
      </c>
      <c r="C65" s="35">
        <v>115614</v>
      </c>
      <c r="D65" s="35">
        <v>1058.4000000000001</v>
      </c>
      <c r="E65" s="35">
        <v>105840.00000000001</v>
      </c>
      <c r="F65" s="35">
        <v>17655.5586654707</v>
      </c>
      <c r="G65" s="35">
        <v>0.1668136684190353</v>
      </c>
      <c r="H65" s="36">
        <v>79</v>
      </c>
    </row>
    <row r="66" spans="1:8" x14ac:dyDescent="0.25">
      <c r="A66" s="34">
        <v>657</v>
      </c>
      <c r="B66" s="34" t="s">
        <v>73</v>
      </c>
      <c r="C66" s="35">
        <v>89085</v>
      </c>
      <c r="D66" s="35">
        <v>1321.1</v>
      </c>
      <c r="E66" s="35">
        <v>132110</v>
      </c>
      <c r="F66" s="35">
        <v>27469.195986245901</v>
      </c>
      <c r="G66" s="35">
        <v>0.20792669734498448</v>
      </c>
      <c r="H66" s="36">
        <v>91</v>
      </c>
    </row>
    <row r="67" spans="1:8" x14ac:dyDescent="0.25">
      <c r="A67" s="34">
        <v>661</v>
      </c>
      <c r="B67" s="34" t="s">
        <v>74</v>
      </c>
      <c r="C67" s="35">
        <v>71456</v>
      </c>
      <c r="D67" s="35">
        <v>793</v>
      </c>
      <c r="E67" s="35">
        <v>79300</v>
      </c>
      <c r="F67" s="35">
        <v>16837.863856104101</v>
      </c>
      <c r="G67" s="35">
        <v>0.21233119616776924</v>
      </c>
      <c r="H67" s="36">
        <v>53</v>
      </c>
    </row>
    <row r="68" spans="1:8" x14ac:dyDescent="0.25">
      <c r="A68" s="34">
        <v>665</v>
      </c>
      <c r="B68" s="34" t="s">
        <v>76</v>
      </c>
      <c r="C68" s="35">
        <v>28095</v>
      </c>
      <c r="D68" s="35">
        <v>508.7</v>
      </c>
      <c r="E68" s="35">
        <v>50870</v>
      </c>
      <c r="F68" s="35">
        <v>11692.9628336565</v>
      </c>
      <c r="G68" s="35">
        <v>0.22985969792916258</v>
      </c>
      <c r="H68" s="36">
        <v>31</v>
      </c>
    </row>
    <row r="69" spans="1:8" x14ac:dyDescent="0.25">
      <c r="A69" s="34">
        <v>671</v>
      </c>
      <c r="B69" s="34" t="s">
        <v>79</v>
      </c>
      <c r="C69" s="35">
        <v>21014</v>
      </c>
      <c r="D69" s="35">
        <v>246.2</v>
      </c>
      <c r="E69" s="35">
        <v>24620</v>
      </c>
      <c r="F69" s="35">
        <v>1346.030189109</v>
      </c>
      <c r="G69" s="35">
        <v>5.4672225390292449E-2</v>
      </c>
      <c r="H69" s="36">
        <v>14</v>
      </c>
    </row>
    <row r="70" spans="1:8" x14ac:dyDescent="0.25">
      <c r="A70" s="34">
        <v>706</v>
      </c>
      <c r="B70" s="34" t="s">
        <v>71</v>
      </c>
      <c r="C70" s="35">
        <v>42976</v>
      </c>
      <c r="D70" s="35">
        <v>689.7</v>
      </c>
      <c r="E70" s="35">
        <v>68970</v>
      </c>
      <c r="F70" s="35">
        <v>10</v>
      </c>
      <c r="G70" s="35">
        <v>1.4499057561258519E-4</v>
      </c>
      <c r="H70" s="36">
        <v>1</v>
      </c>
    </row>
    <row r="71" spans="1:8" x14ac:dyDescent="0.25">
      <c r="A71" s="34">
        <v>707</v>
      </c>
      <c r="B71" s="34" t="s">
        <v>66</v>
      </c>
      <c r="C71" s="35">
        <v>83156</v>
      </c>
      <c r="D71" s="35">
        <v>721</v>
      </c>
      <c r="E71" s="35">
        <v>72100</v>
      </c>
      <c r="F71" s="35">
        <v>13542.738500069299</v>
      </c>
      <c r="G71" s="35">
        <v>0.18783271151275033</v>
      </c>
      <c r="H71" s="36">
        <v>51</v>
      </c>
    </row>
    <row r="72" spans="1:8" x14ac:dyDescent="0.25">
      <c r="A72" s="34">
        <v>710</v>
      </c>
      <c r="B72" s="34" t="s">
        <v>63</v>
      </c>
      <c r="C72" s="35">
        <v>48404</v>
      </c>
      <c r="D72" s="35">
        <v>540.29999999999995</v>
      </c>
      <c r="E72" s="35">
        <v>54029.999999999993</v>
      </c>
      <c r="F72" s="35">
        <v>8309.0938017255103</v>
      </c>
      <c r="G72" s="35">
        <v>0.15378667040025007</v>
      </c>
      <c r="H72" s="36">
        <v>43</v>
      </c>
    </row>
    <row r="73" spans="1:8" x14ac:dyDescent="0.25">
      <c r="A73" s="34">
        <v>727</v>
      </c>
      <c r="B73" s="34" t="s">
        <v>67</v>
      </c>
      <c r="C73" s="35">
        <v>22854</v>
      </c>
      <c r="D73" s="35">
        <v>223.7</v>
      </c>
      <c r="E73" s="35">
        <v>22370</v>
      </c>
      <c r="F73" s="35">
        <v>2297.5276817385002</v>
      </c>
      <c r="G73" s="35">
        <v>0.10270575242460886</v>
      </c>
      <c r="H73" s="36">
        <v>19</v>
      </c>
    </row>
    <row r="74" spans="1:8" x14ac:dyDescent="0.25">
      <c r="A74" s="34">
        <v>730</v>
      </c>
      <c r="B74" s="34" t="s">
        <v>68</v>
      </c>
      <c r="C74" s="35">
        <v>97886</v>
      </c>
      <c r="D74" s="35">
        <v>747.8</v>
      </c>
      <c r="E74" s="35">
        <v>74780</v>
      </c>
      <c r="F74" s="35">
        <v>7162.9456313679002</v>
      </c>
      <c r="G74" s="35">
        <v>9.5786916707246594E-2</v>
      </c>
      <c r="H74" s="36">
        <v>54</v>
      </c>
    </row>
    <row r="75" spans="1:8" x14ac:dyDescent="0.25">
      <c r="A75" s="34">
        <v>740</v>
      </c>
      <c r="B75" s="34" t="s">
        <v>69</v>
      </c>
      <c r="C75" s="35">
        <v>93782</v>
      </c>
      <c r="D75" s="35">
        <v>850.3</v>
      </c>
      <c r="E75" s="35">
        <v>85030</v>
      </c>
      <c r="F75" s="35">
        <v>29045.6156273417</v>
      </c>
      <c r="G75" s="35">
        <v>0.34159256294650947</v>
      </c>
      <c r="H75" s="36">
        <v>64</v>
      </c>
    </row>
    <row r="76" spans="1:8" x14ac:dyDescent="0.25">
      <c r="A76" s="34">
        <v>746</v>
      </c>
      <c r="B76" s="34" t="s">
        <v>70</v>
      </c>
      <c r="C76" s="35">
        <v>62479</v>
      </c>
      <c r="D76" s="35">
        <v>416.9</v>
      </c>
      <c r="E76" s="35">
        <v>41690</v>
      </c>
      <c r="F76" s="35">
        <v>12934.389755017601</v>
      </c>
      <c r="G76" s="35">
        <v>0.31025161321702088</v>
      </c>
      <c r="H76" s="36">
        <v>30</v>
      </c>
    </row>
    <row r="77" spans="1:8" x14ac:dyDescent="0.25">
      <c r="A77" s="34">
        <v>751</v>
      </c>
      <c r="B77" s="34" t="s">
        <v>72</v>
      </c>
      <c r="C77" s="35">
        <v>349977</v>
      </c>
      <c r="D77" s="35">
        <v>467.7</v>
      </c>
      <c r="E77" s="35">
        <v>46770</v>
      </c>
      <c r="F77" s="35">
        <v>3782.8828540253899</v>
      </c>
      <c r="G77" s="35">
        <v>8.0882678084784901E-2</v>
      </c>
      <c r="H77" s="36">
        <v>49</v>
      </c>
    </row>
    <row r="78" spans="1:8" x14ac:dyDescent="0.25">
      <c r="A78" s="34">
        <v>756</v>
      </c>
      <c r="B78" s="34" t="s">
        <v>75</v>
      </c>
      <c r="C78" s="35">
        <v>41506</v>
      </c>
      <c r="D78" s="35">
        <v>733.5</v>
      </c>
      <c r="E78" s="35">
        <v>73350</v>
      </c>
      <c r="F78" s="35">
        <v>19285.3450618313</v>
      </c>
      <c r="G78" s="35">
        <v>0.26292222306518476</v>
      </c>
      <c r="H78" s="36">
        <v>61</v>
      </c>
    </row>
    <row r="79" spans="1:8" x14ac:dyDescent="0.25">
      <c r="A79" s="34">
        <v>760</v>
      </c>
      <c r="B79" s="34" t="s">
        <v>77</v>
      </c>
      <c r="C79" s="35">
        <v>56622</v>
      </c>
      <c r="D79" s="35">
        <v>1469.5</v>
      </c>
      <c r="E79" s="35">
        <v>146950</v>
      </c>
      <c r="F79" s="35">
        <v>32881.447814685002</v>
      </c>
      <c r="G79" s="35">
        <v>0.22375942711592378</v>
      </c>
      <c r="H79" s="36">
        <v>100</v>
      </c>
    </row>
    <row r="80" spans="1:8" x14ac:dyDescent="0.25">
      <c r="A80" s="34">
        <v>766</v>
      </c>
      <c r="B80" s="34" t="s">
        <v>64</v>
      </c>
      <c r="C80" s="35">
        <v>46685</v>
      </c>
      <c r="D80" s="35">
        <v>551.1</v>
      </c>
      <c r="E80" s="35">
        <v>55110</v>
      </c>
      <c r="F80" s="35">
        <v>5687.7245871724899</v>
      </c>
      <c r="G80" s="35">
        <v>0.10320676079064579</v>
      </c>
      <c r="H80" s="36">
        <v>35</v>
      </c>
    </row>
    <row r="81" spans="1:8" x14ac:dyDescent="0.25">
      <c r="A81" s="34">
        <v>773</v>
      </c>
      <c r="B81" s="34" t="s">
        <v>86</v>
      </c>
      <c r="C81" s="35">
        <v>20241</v>
      </c>
      <c r="D81" s="35">
        <v>366.4</v>
      </c>
      <c r="E81" s="35">
        <v>36640</v>
      </c>
      <c r="F81" s="35">
        <v>2906.3974807180898</v>
      </c>
      <c r="G81" s="35">
        <v>7.9323075347109431E-2</v>
      </c>
      <c r="H81" s="36">
        <v>20</v>
      </c>
    </row>
    <row r="82" spans="1:8" x14ac:dyDescent="0.25">
      <c r="A82" s="34">
        <v>779</v>
      </c>
      <c r="B82" s="34" t="s">
        <v>78</v>
      </c>
      <c r="C82" s="35">
        <v>45924</v>
      </c>
      <c r="D82" s="35">
        <v>683.4</v>
      </c>
      <c r="E82" s="35">
        <v>68340</v>
      </c>
      <c r="F82" s="35">
        <v>6711.6775753438997</v>
      </c>
      <c r="G82" s="35">
        <v>9.8210090362070526E-2</v>
      </c>
      <c r="H82" s="36">
        <v>31</v>
      </c>
    </row>
    <row r="83" spans="1:8" x14ac:dyDescent="0.25">
      <c r="A83" s="34">
        <v>787</v>
      </c>
      <c r="B83" s="34" t="s">
        <v>88</v>
      </c>
      <c r="C83" s="35">
        <v>43027</v>
      </c>
      <c r="D83" s="35">
        <v>1073.7</v>
      </c>
      <c r="E83" s="35">
        <v>107370</v>
      </c>
      <c r="F83" s="35">
        <v>43076.625558801403</v>
      </c>
      <c r="G83" s="35">
        <v>0.40119796552855924</v>
      </c>
      <c r="H83" s="36">
        <v>43</v>
      </c>
    </row>
    <row r="84" spans="1:8" x14ac:dyDescent="0.25">
      <c r="A84" s="34">
        <v>791</v>
      </c>
      <c r="B84" s="34" t="s">
        <v>80</v>
      </c>
      <c r="C84" s="35">
        <v>97084</v>
      </c>
      <c r="D84" s="35">
        <v>1408.9</v>
      </c>
      <c r="E84" s="35">
        <v>140890</v>
      </c>
      <c r="F84" s="35">
        <v>29989.068322045001</v>
      </c>
      <c r="G84" s="35">
        <v>0.21285448450596212</v>
      </c>
      <c r="H84" s="36">
        <v>108</v>
      </c>
    </row>
    <row r="85" spans="1:8" x14ac:dyDescent="0.25">
      <c r="A85" s="34">
        <v>810</v>
      </c>
      <c r="B85" s="34" t="s">
        <v>81</v>
      </c>
      <c r="C85" s="35">
        <v>36404</v>
      </c>
      <c r="D85" s="35">
        <v>633.1</v>
      </c>
      <c r="E85" s="35">
        <v>63310</v>
      </c>
      <c r="F85" s="35">
        <v>6178.9035170125899</v>
      </c>
      <c r="G85" s="35">
        <v>9.7597591486535934E-2</v>
      </c>
      <c r="H85" s="36">
        <v>34</v>
      </c>
    </row>
    <row r="86" spans="1:8" x14ac:dyDescent="0.25">
      <c r="A86" s="34">
        <v>813</v>
      </c>
      <c r="B86" s="34" t="s">
        <v>82</v>
      </c>
      <c r="C86" s="35">
        <v>59761</v>
      </c>
      <c r="D86" s="35">
        <v>649.4</v>
      </c>
      <c r="E86" s="35">
        <v>64940</v>
      </c>
      <c r="F86" s="35">
        <v>18508.807508116901</v>
      </c>
      <c r="G86" s="35">
        <v>0.28501397456293348</v>
      </c>
      <c r="H86" s="36">
        <v>66</v>
      </c>
    </row>
    <row r="87" spans="1:8" x14ac:dyDescent="0.25">
      <c r="A87" s="34">
        <v>820</v>
      </c>
      <c r="B87" s="34" t="s">
        <v>89</v>
      </c>
      <c r="C87" s="35">
        <v>36824</v>
      </c>
      <c r="D87" s="35">
        <v>769.8</v>
      </c>
      <c r="E87" s="35">
        <v>76980</v>
      </c>
      <c r="F87" s="35">
        <v>10355.457929641299</v>
      </c>
      <c r="G87" s="35">
        <v>0.13452140724397635</v>
      </c>
      <c r="H87" s="36">
        <v>43</v>
      </c>
    </row>
    <row r="88" spans="1:8" x14ac:dyDescent="0.25">
      <c r="A88" s="34">
        <v>840</v>
      </c>
      <c r="B88" s="34" t="s">
        <v>87</v>
      </c>
      <c r="C88" s="35">
        <v>30116</v>
      </c>
      <c r="D88" s="35">
        <v>621.29999999999995</v>
      </c>
      <c r="E88" s="35">
        <v>62129.999999999993</v>
      </c>
      <c r="F88" s="35">
        <v>11140.516240863701</v>
      </c>
      <c r="G88" s="35">
        <v>0.17930977371420734</v>
      </c>
      <c r="H88" s="36">
        <v>45</v>
      </c>
    </row>
    <row r="89" spans="1:8" x14ac:dyDescent="0.25">
      <c r="A89" s="34">
        <v>846</v>
      </c>
      <c r="B89" s="34" t="s">
        <v>85</v>
      </c>
      <c r="C89" s="35">
        <v>41808</v>
      </c>
      <c r="D89" s="35">
        <v>718.3</v>
      </c>
      <c r="E89" s="35">
        <v>71830</v>
      </c>
      <c r="F89" s="35">
        <v>15017.848931107501</v>
      </c>
      <c r="G89" s="35">
        <v>0.20907488418637757</v>
      </c>
      <c r="H89" s="36">
        <v>73</v>
      </c>
    </row>
    <row r="90" spans="1:8" x14ac:dyDescent="0.25">
      <c r="A90" s="34">
        <v>849</v>
      </c>
      <c r="B90" s="34" t="s">
        <v>84</v>
      </c>
      <c r="C90" s="35">
        <v>38461</v>
      </c>
      <c r="D90" s="35">
        <v>863.9</v>
      </c>
      <c r="E90" s="35">
        <v>86390</v>
      </c>
      <c r="F90" s="35">
        <v>22399.957150348</v>
      </c>
      <c r="G90" s="35">
        <v>0.25928877358893393</v>
      </c>
      <c r="H90" s="36">
        <v>44</v>
      </c>
    </row>
    <row r="91" spans="1:8" x14ac:dyDescent="0.25">
      <c r="A91" s="34">
        <v>851</v>
      </c>
      <c r="B91" s="34" t="s">
        <v>90</v>
      </c>
      <c r="C91" s="35">
        <v>217142</v>
      </c>
      <c r="D91" s="35">
        <v>1137.3</v>
      </c>
      <c r="E91" s="35">
        <v>113730</v>
      </c>
      <c r="F91" s="35">
        <v>17972.477156423301</v>
      </c>
      <c r="G91" s="35">
        <v>0.15802758424710545</v>
      </c>
      <c r="H91" s="36">
        <v>93</v>
      </c>
    </row>
    <row r="92" spans="1:8" x14ac:dyDescent="0.25">
      <c r="A92" s="34">
        <v>860</v>
      </c>
      <c r="B92" s="34" t="s">
        <v>83</v>
      </c>
      <c r="C92" s="35">
        <v>64610</v>
      </c>
      <c r="D92" s="35">
        <v>926.5</v>
      </c>
      <c r="E92" s="35">
        <v>92650</v>
      </c>
      <c r="F92" s="35">
        <v>12541.9488173956</v>
      </c>
      <c r="G92" s="35">
        <v>0.13536911837448029</v>
      </c>
      <c r="H92" s="36">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vt:lpstr>
      <vt:lpstr>Eksempel beregning_naturområde</vt:lpstr>
      <vt:lpstr>Eksempel beregning_bypark</vt:lpstr>
      <vt:lpstr>Trin 1</vt:lpstr>
      <vt:lpstr>Trin 2</vt:lpstr>
      <vt:lpstr>Input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Marianne Zandersen</dc:creator>
  <cp:lastModifiedBy>Karin Balle Madsen</cp:lastModifiedBy>
  <dcterms:created xsi:type="dcterms:W3CDTF">2019-11-12T06:20:49Z</dcterms:created>
  <dcterms:modified xsi:type="dcterms:W3CDTF">2020-06-12T06:42:15Z</dcterms:modified>
</cp:coreProperties>
</file>